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2585"/>
  </bookViews>
  <sheets>
    <sheet name="Tabelle1" sheetId="1" r:id="rId1"/>
    <sheet name="Tabelle2" sheetId="2" r:id="rId2"/>
    <sheet name="Tabelle3" sheetId="3" r:id="rId3"/>
    <sheet name="Tabelle4" sheetId="4" r:id="rId4"/>
    <sheet name="Tabelle5" sheetId="5" r:id="rId5"/>
    <sheet name="Tabellenteil_Tab.1" sheetId="6" r:id="rId6"/>
    <sheet name="Tabellenteil_Tab.1a" sheetId="7" r:id="rId7"/>
    <sheet name="Tabellenteil_Tab.2" sheetId="9" r:id="rId8"/>
    <sheet name="Tabellenteil_Tab.3" sheetId="10" r:id="rId9"/>
    <sheet name="Tabellenteil_Tab.4" sheetId="11" r:id="rId10"/>
    <sheet name="Tabellenteil_Tab.5" sheetId="12" r:id="rId11"/>
    <sheet name="Tabellenteil_Tab.6" sheetId="13" r:id="rId12"/>
  </sheets>
  <definedNames>
    <definedName name="_xlnm.Print_Area" localSheetId="11">Tabellenteil_Tab.6!$A$1:$J$29</definedName>
  </definedNames>
  <calcPr calcId="145621"/>
</workbook>
</file>

<file path=xl/calcChain.xml><?xml version="1.0" encoding="utf-8"?>
<calcChain xmlns="http://schemas.openxmlformats.org/spreadsheetml/2006/main">
  <c r="H7" i="10" l="1"/>
  <c r="F37" i="7"/>
  <c r="G37" i="7"/>
  <c r="F75" i="7"/>
  <c r="G75" i="7"/>
  <c r="F84" i="7"/>
  <c r="G84" i="7"/>
  <c r="F93" i="7"/>
  <c r="G93" i="7"/>
  <c r="H10" i="6"/>
  <c r="K10" i="6"/>
  <c r="H11" i="6"/>
  <c r="H109" i="6" s="1"/>
  <c r="H126" i="6" s="1"/>
  <c r="H142" i="6" s="1"/>
  <c r="K11" i="6"/>
  <c r="H12" i="6"/>
  <c r="K12" i="6"/>
  <c r="H13" i="6"/>
  <c r="K13" i="6"/>
  <c r="H14" i="6"/>
  <c r="K14" i="6"/>
  <c r="H15" i="6"/>
  <c r="K15" i="6"/>
  <c r="H16" i="6"/>
  <c r="K16" i="6"/>
  <c r="H17" i="6"/>
  <c r="K17" i="6"/>
  <c r="H18" i="6"/>
  <c r="K18" i="6"/>
  <c r="H19" i="6"/>
  <c r="K19" i="6"/>
  <c r="H20" i="6"/>
  <c r="K20" i="6"/>
  <c r="H21" i="6"/>
  <c r="K21" i="6"/>
  <c r="H22" i="6"/>
  <c r="K22" i="6"/>
  <c r="H23" i="6"/>
  <c r="K23" i="6"/>
  <c r="H24" i="6"/>
  <c r="K24" i="6"/>
  <c r="H25" i="6"/>
  <c r="K25" i="6"/>
  <c r="H26" i="6"/>
  <c r="K26" i="6"/>
  <c r="H27" i="6"/>
  <c r="K27" i="6"/>
  <c r="H28" i="6"/>
  <c r="K28" i="6"/>
  <c r="H29" i="6"/>
  <c r="K29" i="6"/>
  <c r="H30" i="6"/>
  <c r="K30" i="6"/>
  <c r="H31" i="6"/>
  <c r="K31" i="6"/>
  <c r="H32" i="6"/>
  <c r="K32" i="6"/>
  <c r="H33" i="6"/>
  <c r="K33" i="6"/>
  <c r="H34" i="6"/>
  <c r="K34" i="6"/>
  <c r="H35" i="6"/>
  <c r="K35" i="6"/>
  <c r="H36" i="6"/>
  <c r="K36" i="6"/>
  <c r="H37" i="6"/>
  <c r="K37" i="6"/>
  <c r="H38" i="6"/>
  <c r="K38" i="6"/>
  <c r="H39" i="6"/>
  <c r="K39" i="6"/>
  <c r="H40" i="6"/>
  <c r="K40" i="6"/>
  <c r="H41" i="6"/>
  <c r="K41" i="6"/>
  <c r="H42" i="6"/>
  <c r="K42" i="6"/>
  <c r="H43" i="6"/>
  <c r="K43" i="6"/>
  <c r="H44" i="6"/>
  <c r="K44" i="6"/>
  <c r="H45" i="6"/>
  <c r="K45" i="6"/>
  <c r="H46" i="6"/>
  <c r="K46" i="6"/>
  <c r="H47" i="6"/>
  <c r="K47" i="6"/>
  <c r="H48" i="6"/>
  <c r="K48" i="6"/>
  <c r="H49" i="6"/>
  <c r="K49" i="6"/>
  <c r="H50" i="6"/>
  <c r="K50" i="6"/>
  <c r="H51" i="6"/>
  <c r="K51" i="6"/>
  <c r="H52" i="6"/>
  <c r="K52" i="6"/>
  <c r="H53" i="6"/>
  <c r="K53" i="6"/>
  <c r="H54" i="6"/>
  <c r="K54" i="6"/>
  <c r="H55" i="6"/>
  <c r="K55" i="6"/>
  <c r="H56" i="6"/>
  <c r="K56" i="6"/>
  <c r="H57" i="6"/>
  <c r="K57" i="6"/>
  <c r="H58" i="6"/>
  <c r="K58" i="6"/>
  <c r="H59" i="6"/>
  <c r="K59" i="6"/>
  <c r="H60" i="6"/>
  <c r="K60" i="6"/>
  <c r="H61" i="6"/>
  <c r="K61" i="6"/>
  <c r="H62" i="6"/>
  <c r="K62" i="6"/>
  <c r="H63" i="6"/>
  <c r="K63" i="6"/>
  <c r="H64" i="6"/>
  <c r="K64" i="6"/>
  <c r="H65" i="6"/>
  <c r="K65" i="6"/>
  <c r="H66" i="6"/>
  <c r="K66" i="6"/>
  <c r="H67" i="6"/>
  <c r="K67" i="6"/>
  <c r="H68" i="6"/>
  <c r="K68" i="6"/>
  <c r="H69" i="6"/>
  <c r="K69" i="6"/>
  <c r="H70" i="6"/>
  <c r="K70" i="6"/>
  <c r="H71" i="6"/>
  <c r="K71" i="6"/>
  <c r="H72" i="6"/>
  <c r="K72" i="6"/>
  <c r="H73" i="6"/>
  <c r="K73" i="6"/>
  <c r="H75" i="6"/>
  <c r="K75" i="6"/>
  <c r="H76" i="6"/>
  <c r="K76" i="6"/>
  <c r="H77" i="6"/>
  <c r="K77" i="6"/>
  <c r="H78" i="6"/>
  <c r="K78" i="6"/>
  <c r="H80" i="6"/>
  <c r="K80" i="6"/>
  <c r="H81" i="6"/>
  <c r="K81" i="6"/>
  <c r="H82" i="6"/>
  <c r="K82" i="6"/>
  <c r="H83" i="6"/>
  <c r="K83" i="6"/>
  <c r="H84" i="6"/>
  <c r="K84" i="6"/>
  <c r="H85" i="6"/>
  <c r="K85" i="6"/>
  <c r="H86" i="6"/>
  <c r="K86" i="6"/>
  <c r="H87" i="6"/>
  <c r="K87" i="6"/>
  <c r="H88" i="6"/>
  <c r="K88" i="6"/>
  <c r="H91" i="6"/>
  <c r="K91" i="6"/>
  <c r="H92" i="6"/>
  <c r="K92" i="6"/>
  <c r="H93" i="6"/>
  <c r="K93" i="6"/>
  <c r="H94" i="6"/>
  <c r="K94" i="6"/>
  <c r="H95" i="6"/>
  <c r="K95" i="6"/>
  <c r="H98" i="6"/>
  <c r="K98" i="6"/>
  <c r="H99" i="6"/>
  <c r="K99" i="6"/>
  <c r="H100" i="6"/>
  <c r="K100" i="6"/>
  <c r="H101" i="6"/>
  <c r="K101" i="6"/>
  <c r="H102" i="6"/>
  <c r="K102" i="6"/>
  <c r="H103" i="6"/>
  <c r="K103" i="6"/>
  <c r="H104" i="6"/>
  <c r="K104" i="6"/>
  <c r="H105" i="6"/>
  <c r="K105" i="6"/>
  <c r="H106" i="6"/>
  <c r="K106" i="6"/>
  <c r="H107" i="6"/>
  <c r="K107" i="6"/>
  <c r="H108" i="6"/>
  <c r="K108" i="6"/>
  <c r="F109" i="6"/>
  <c r="F126" i="6" s="1"/>
  <c r="F142" i="6" s="1"/>
  <c r="I109" i="6"/>
  <c r="K109" i="6"/>
  <c r="H112" i="6"/>
  <c r="H125" i="6" s="1"/>
  <c r="K112" i="6"/>
  <c r="H113" i="6"/>
  <c r="K113" i="6"/>
  <c r="H114" i="6"/>
  <c r="K114" i="6"/>
  <c r="H115" i="6"/>
  <c r="K115" i="6"/>
  <c r="H116" i="6"/>
  <c r="K116" i="6"/>
  <c r="H117" i="6"/>
  <c r="K117" i="6"/>
  <c r="H118" i="6"/>
  <c r="K118" i="6"/>
  <c r="H119" i="6"/>
  <c r="K119" i="6"/>
  <c r="H120" i="6"/>
  <c r="K120" i="6"/>
  <c r="H123" i="6"/>
  <c r="K123" i="6"/>
  <c r="H124" i="6"/>
  <c r="K124" i="6"/>
  <c r="F125" i="6"/>
  <c r="I125" i="6"/>
  <c r="I126" i="6" s="1"/>
  <c r="I142" i="6" s="1"/>
  <c r="K125" i="6"/>
  <c r="K126" i="6"/>
  <c r="H129" i="6"/>
  <c r="K129" i="6"/>
  <c r="H130" i="6"/>
  <c r="H139" i="6" s="1"/>
  <c r="K130" i="6"/>
  <c r="H131" i="6"/>
  <c r="K131" i="6"/>
  <c r="H132" i="6"/>
  <c r="K132" i="6"/>
  <c r="H133" i="6"/>
  <c r="K133" i="6"/>
  <c r="H134" i="6"/>
  <c r="K134" i="6"/>
  <c r="H135" i="6"/>
  <c r="K135" i="6"/>
  <c r="H137" i="6"/>
  <c r="K137" i="6"/>
  <c r="H138" i="6"/>
  <c r="K138" i="6"/>
  <c r="F139" i="6"/>
  <c r="I139" i="6"/>
  <c r="K139" i="6"/>
  <c r="K142" i="6"/>
  <c r="F13" i="2"/>
  <c r="F21" i="2"/>
  <c r="F29" i="2"/>
  <c r="F37" i="2"/>
  <c r="F23" i="2" l="1"/>
  <c r="F39" i="2" l="1"/>
  <c r="G7" i="2" l="1"/>
  <c r="G27" i="2"/>
  <c r="G33" i="2"/>
  <c r="G15" i="2"/>
  <c r="G35" i="2"/>
  <c r="G11" i="2"/>
  <c r="G29" i="2"/>
  <c r="G31" i="2"/>
  <c r="G37" i="2"/>
  <c r="G9" i="2"/>
  <c r="G39" i="2"/>
  <c r="G19" i="2"/>
  <c r="G25" i="2"/>
  <c r="G21" i="2"/>
  <c r="G13" i="2"/>
  <c r="G23" i="2"/>
</calcChain>
</file>

<file path=xl/sharedStrings.xml><?xml version="1.0" encoding="utf-8"?>
<sst xmlns="http://schemas.openxmlformats.org/spreadsheetml/2006/main" count="585" uniqueCount="465">
  <si>
    <t>Quelle: BMEIA</t>
  </si>
  <si>
    <t xml:space="preserve">Palästinensische Gebiete </t>
  </si>
  <si>
    <t>Karibik</t>
  </si>
  <si>
    <t>Bhutan</t>
  </si>
  <si>
    <t>Himalaya - Hindukusch</t>
  </si>
  <si>
    <t>Asien</t>
  </si>
  <si>
    <t>Moldau, Kosovo, Albanien, Georgien, Armenien</t>
  </si>
  <si>
    <t>Schwarzmeerraum/Südkaukasus, Donauraum/Westbalkan</t>
  </si>
  <si>
    <t>Burkina Faso, Äthiopien, Uganda, Mosambik</t>
  </si>
  <si>
    <t>Westafrika, Südliches Afrika</t>
  </si>
  <si>
    <t>Afrika</t>
  </si>
  <si>
    <t>Schwerpunktländer</t>
  </si>
  <si>
    <t>Schwerpunktregionen</t>
  </si>
  <si>
    <t>Tabelle 1: Übersicht über die geografische Ausrichtung der OEZA (2013 - 2015)</t>
  </si>
  <si>
    <r>
      <t>*)</t>
    </r>
    <r>
      <rPr>
        <sz val="10"/>
        <rFont val="Arial"/>
        <family val="2"/>
      </rPr>
      <t xml:space="preserve"> Private Public Partnerships (PPPs) bezeichnen im DAC-Sinn Organisationen auf internationaler Ebene, in deren 
Entscheidungsgremien sowohl Repräsentanten von Staaten als auch solche der Zivilgesellschaft vertreten sind. Geringfügige 
rechnerische Divergenzen ergeben sich durch Rundungen.</t>
    </r>
  </si>
  <si>
    <t xml:space="preserve">
Quelle: BMEIA/ADA</t>
  </si>
  <si>
    <t>Gesamt</t>
  </si>
  <si>
    <t>Internationale und andere Träger gesamt (9-11)</t>
  </si>
  <si>
    <t>11. Sonstige</t>
  </si>
  <si>
    <t>10. Internationale NRO</t>
  </si>
  <si>
    <r>
      <t xml:space="preserve">9. Internationale Organisationen &amp; PPPs </t>
    </r>
    <r>
      <rPr>
        <vertAlign val="superscript"/>
        <sz val="10"/>
        <rFont val="Arial"/>
        <family val="2"/>
      </rPr>
      <t>*)</t>
    </r>
  </si>
  <si>
    <t>Institutionen des Empfängerlandes gesamt (7-8)</t>
  </si>
  <si>
    <t>8. NRO und sonstige Institutionen des Empfängerlandes</t>
  </si>
  <si>
    <t>7. Öffentliche Stellen/Ministerien des Empfängerlandes</t>
  </si>
  <si>
    <t>Österreichische Institutionen gesamt (1-6)</t>
  </si>
  <si>
    <t>Firmen &amp; Sonstige in Österreich gesamt (4-6)</t>
  </si>
  <si>
    <t>6. Öffentliche Stellen, Universitäten &amp; Sonstige in Österreich</t>
  </si>
  <si>
    <t>-</t>
  </si>
  <si>
    <t xml:space="preserve">- </t>
  </si>
  <si>
    <t>5. Einzelpersonen (Konsulenten)</t>
  </si>
  <si>
    <t>4. Firmen in Österreich</t>
  </si>
  <si>
    <t>Österreichische NRO gesamt (1-3)</t>
  </si>
  <si>
    <t>3. Österreichische NRO, die vorwiegend Studienförderprogramme abwickeln</t>
  </si>
  <si>
    <t>2. Österreichische NRO, die vorwiegend Projekte in Österreich abwickeln</t>
  </si>
  <si>
    <t>1. Österreichische NRO, die vorwiegend Auslandsprojekte abwickeln</t>
  </si>
  <si>
    <t>%</t>
  </si>
  <si>
    <t>Mio. €</t>
  </si>
  <si>
    <t>Netto-Auszahlungen in Mio. € und in %</t>
  </si>
  <si>
    <t>Tabelle 2: Durchführungsstruktur der OEZA (ADA)</t>
  </si>
  <si>
    <t>Quelle: BMEIA/ADA</t>
  </si>
  <si>
    <t>Multilaterale EZA</t>
  </si>
  <si>
    <t>Bilaterale EZA</t>
  </si>
  <si>
    <t>davon</t>
  </si>
  <si>
    <t>ODA (in % des BNE)</t>
  </si>
  <si>
    <t>ODA-Gesamtauszahlungen</t>
  </si>
  <si>
    <t>Prognose</t>
  </si>
  <si>
    <t>vorläu-figer 
Erfolg</t>
  </si>
  <si>
    <t>Erfolg</t>
  </si>
  <si>
    <t>Netto-Auszahlungen in Mio. €</t>
  </si>
  <si>
    <t>Tabelle 3: ODA-Entwicklung 2009 - 2015</t>
  </si>
  <si>
    <r>
      <t>*)</t>
    </r>
    <r>
      <rPr>
        <sz val="10"/>
        <rFont val="Arial"/>
        <family val="2"/>
      </rPr>
      <t xml:space="preserve"> BNE: 305.110.000.000
Geringfügige rechnerische Divergenzen ergeben sich durch Rundungen</t>
    </r>
  </si>
  <si>
    <r>
      <t xml:space="preserve">ODA in % des BNE </t>
    </r>
    <r>
      <rPr>
        <vertAlign val="superscript"/>
        <sz val="10"/>
        <rFont val="Arial"/>
        <family val="2"/>
      </rPr>
      <t>*)</t>
    </r>
  </si>
  <si>
    <t xml:space="preserve">Bilaterale Kredite &amp;  Equity Investment </t>
  </si>
  <si>
    <t>Bilaterale Zuschüsse</t>
  </si>
  <si>
    <t>GESAMT-ODA</t>
  </si>
  <si>
    <t>Summe andere
öffentliche
Körperschaften</t>
  </si>
  <si>
    <t>Summe
bundesfinanzierte
Leistungen</t>
  </si>
  <si>
    <t>Gesamtsumme</t>
  </si>
  <si>
    <t>in €</t>
  </si>
  <si>
    <t>Tabelle 4: Finanzierung der österreichischen ODA-Leistungen 2012</t>
  </si>
  <si>
    <r>
      <t>*)</t>
    </r>
    <r>
      <rPr>
        <sz val="10"/>
        <rFont val="Arial"/>
        <family val="2"/>
      </rPr>
      <t xml:space="preserve"> nicht zweckgebundene Beiträge
</t>
    </r>
    <r>
      <rPr>
        <vertAlign val="superscript"/>
        <sz val="10"/>
        <rFont val="Arial"/>
        <family val="2"/>
      </rPr>
      <t>**)</t>
    </r>
    <r>
      <rPr>
        <sz val="10"/>
        <rFont val="Arial"/>
        <family val="2"/>
      </rPr>
      <t xml:space="preserve">Pooled Fund (Korbfinanzierung): Bündelung der Finanzmittel mehrerer Geber, um die Vorteile der gemeinsamen Finanzierung eines Programms zu nutzen. 
</t>
    </r>
    <r>
      <rPr>
        <vertAlign val="superscript"/>
        <sz val="10"/>
        <rFont val="Arial"/>
        <family val="2"/>
      </rPr>
      <t>***)</t>
    </r>
    <r>
      <rPr>
        <sz val="10"/>
        <rFont val="Arial"/>
        <family val="2"/>
      </rPr>
      <t>In der ODA-Gesamtrechnung ergeben sich die OEZA/ADA-Verwaltungskosten aus der Basisabgeltung plus Verwaltungskosten aus Projektverträgen.</t>
    </r>
  </si>
  <si>
    <t>Andere  Organisationen</t>
  </si>
  <si>
    <t>Regionale Entwicklungsbanken</t>
  </si>
  <si>
    <t>IBRD/IDA</t>
  </si>
  <si>
    <t>EU</t>
  </si>
  <si>
    <t>Vereinte Nationen</t>
  </si>
  <si>
    <t xml:space="preserve">Multilaterale EZA </t>
  </si>
  <si>
    <t xml:space="preserve">Equity Investment </t>
  </si>
  <si>
    <t>Kredite</t>
  </si>
  <si>
    <t>Bilaterale Kredite &amp; Equity Investment</t>
  </si>
  <si>
    <t>davon: Humanitäre Hilfsmaßnahmen</t>
  </si>
  <si>
    <t>Asylwerber</t>
  </si>
  <si>
    <t>Öffentlichkeitsarbeit</t>
  </si>
  <si>
    <t>andere Auszahlungen im Geberland</t>
  </si>
  <si>
    <r>
      <t xml:space="preserve">Administrativkosten </t>
    </r>
    <r>
      <rPr>
        <vertAlign val="superscript"/>
        <sz val="10"/>
        <color theme="1"/>
        <rFont val="Arial"/>
        <family val="2"/>
      </rPr>
      <t>***)</t>
    </r>
  </si>
  <si>
    <t>Schuldenreduktionen</t>
  </si>
  <si>
    <t>davon: indirekte Studienplatzkosten</t>
  </si>
  <si>
    <t>Stipendien &amp; Trainings im Geberland</t>
  </si>
  <si>
    <t>Personalentsendungen &amp; andere techn. Hilfsleistungen</t>
  </si>
  <si>
    <t>davon: Zuschüsse zu Kreditfinanzierungen</t>
  </si>
  <si>
    <t>Projekte und projektähnliche Leistungen</t>
  </si>
  <si>
    <r>
      <t xml:space="preserve">Kernbeiträge </t>
    </r>
    <r>
      <rPr>
        <vertAlign val="superscript"/>
        <sz val="10"/>
        <color theme="1"/>
        <rFont val="Arial"/>
        <family val="2"/>
      </rPr>
      <t>*)</t>
    </r>
    <r>
      <rPr>
        <sz val="10"/>
        <color theme="1"/>
        <rFont val="Arial"/>
        <family val="2"/>
      </rPr>
      <t xml:space="preserve"> , Finanzierungsbeiträge, Pooled Funds</t>
    </r>
    <r>
      <rPr>
        <vertAlign val="superscript"/>
        <sz val="10"/>
        <color theme="1"/>
        <rFont val="Arial"/>
        <family val="2"/>
      </rPr>
      <t>**)</t>
    </r>
  </si>
  <si>
    <t>Budgethilfen</t>
  </si>
  <si>
    <t>ODA in % des BNE</t>
  </si>
  <si>
    <t>davon 
ERP-Fonds</t>
  </si>
  <si>
    <t xml:space="preserve">gesamt
</t>
  </si>
  <si>
    <t>Art der Umsetzung/Verwendungszweck</t>
  </si>
  <si>
    <t>davon OeEB</t>
  </si>
  <si>
    <t>(inkl. OeEB)</t>
  </si>
  <si>
    <t>(inkl. Katastrophen-fonds)</t>
  </si>
  <si>
    <t xml:space="preserve">Umsetzung Drittmittel durch ADA
</t>
  </si>
  <si>
    <t>OEZA/ADA</t>
  </si>
  <si>
    <t>Summe
bundes-
finanzierte
Leistungen</t>
  </si>
  <si>
    <t>Sonstige
Bund</t>
  </si>
  <si>
    <t>BMLVS</t>
  </si>
  <si>
    <t>BMLFUW</t>
  </si>
  <si>
    <t>BMI</t>
  </si>
  <si>
    <t>BMUKK</t>
  </si>
  <si>
    <t>BMWF</t>
  </si>
  <si>
    <t>BMF</t>
  </si>
  <si>
    <t>BMEIA</t>
  </si>
  <si>
    <t>ADA</t>
  </si>
  <si>
    <t>GESAMT-ODA
2012</t>
  </si>
  <si>
    <t>Finanzierungsquelle</t>
  </si>
  <si>
    <t>Netto-Auszahlungen in €</t>
  </si>
  <si>
    <t>2.8 Bundesfinanzierte ODA-Leistungen 2012</t>
  </si>
  <si>
    <r>
      <t>*)</t>
    </r>
    <r>
      <rPr>
        <sz val="10"/>
        <rFont val="Palatino Linotype"/>
        <family val="1"/>
      </rPr>
      <t xml:space="preserve"> Anmerkungen siehe Folgetabelle</t>
    </r>
  </si>
  <si>
    <t>Quelle: BMF</t>
  </si>
  <si>
    <r>
      <t xml:space="preserve">Finanzieller Aufwand für Studierende aus Entwicklungsländern
 </t>
    </r>
    <r>
      <rPr>
        <vertAlign val="superscript"/>
        <sz val="10"/>
        <rFont val="Palatino Linotype"/>
        <family val="1"/>
      </rPr>
      <t>*)</t>
    </r>
  </si>
  <si>
    <t>UG 31</t>
  </si>
  <si>
    <t>3. Mittelbare technische Hilfe</t>
  </si>
  <si>
    <t xml:space="preserve">Summe sonstige bilaterale Leistungen </t>
  </si>
  <si>
    <r>
      <t xml:space="preserve">Nahrungsmittelhilfe-Übereinkommen 1980 </t>
    </r>
    <r>
      <rPr>
        <vertAlign val="superscript"/>
        <sz val="10"/>
        <rFont val="Palatino Linotype"/>
        <family val="1"/>
      </rPr>
      <t>*)</t>
    </r>
  </si>
  <si>
    <r>
      <t xml:space="preserve">Auslandseinsätze </t>
    </r>
    <r>
      <rPr>
        <vertAlign val="superscript"/>
        <sz val="10"/>
        <rFont val="Palatino Linotype"/>
        <family val="1"/>
      </rPr>
      <t>*)</t>
    </r>
  </si>
  <si>
    <r>
      <t xml:space="preserve">Aufwendungen für Personaleinsätze: Subventionslehrkräfte, Beauftragte für Bildungskooperation und Vorstudienlehrgänge
 </t>
    </r>
    <r>
      <rPr>
        <vertAlign val="superscript"/>
        <sz val="10"/>
        <rFont val="Palatino Linotype"/>
        <family val="1"/>
      </rPr>
      <t>*)</t>
    </r>
  </si>
  <si>
    <r>
      <t xml:space="preserve">Bilaterale Entwicklungsprojekte / Know-how-Transfer im
Sozialbereich </t>
    </r>
    <r>
      <rPr>
        <vertAlign val="superscript"/>
        <sz val="10"/>
        <rFont val="Palatino Linotype"/>
        <family val="1"/>
      </rPr>
      <t>*)</t>
    </r>
  </si>
  <si>
    <t>09</t>
  </si>
  <si>
    <r>
      <t xml:space="preserve">Integration  </t>
    </r>
    <r>
      <rPr>
        <vertAlign val="superscript"/>
        <sz val="10"/>
        <rFont val="Palatino Linotype"/>
        <family val="1"/>
      </rPr>
      <t>*)</t>
    </r>
  </si>
  <si>
    <t>Betreuung / Grundversorgung (abzügl. Beiträge an intern. Organ.)</t>
  </si>
  <si>
    <r>
      <t xml:space="preserve">Auslandseinsätze gemäß BGBl. I Nr.38/1997 </t>
    </r>
    <r>
      <rPr>
        <vertAlign val="superscript"/>
        <sz val="10"/>
        <rFont val="Palatino Linotype"/>
        <family val="1"/>
      </rPr>
      <t>*)</t>
    </r>
  </si>
  <si>
    <r>
      <t xml:space="preserve">Ausbildung und Schulung von Polizeibediensteten </t>
    </r>
    <r>
      <rPr>
        <vertAlign val="superscript"/>
        <sz val="10"/>
        <rFont val="Palatino Linotype"/>
        <family val="1"/>
      </rPr>
      <t>*)</t>
    </r>
  </si>
  <si>
    <t>UG 11</t>
  </si>
  <si>
    <t>2. Sonstige bilaterale Leistungen des Bundes für Entwicklungsländer</t>
  </si>
  <si>
    <t>Summe Finanzhilfe</t>
  </si>
  <si>
    <t>Summe bilateral</t>
  </si>
  <si>
    <r>
      <t xml:space="preserve">Schuldenerleichterung infolge int. Aktionen </t>
    </r>
    <r>
      <rPr>
        <vertAlign val="superscript"/>
        <sz val="10"/>
        <rFont val="Palatino Linotype"/>
        <family val="1"/>
      </rPr>
      <t>*)</t>
    </r>
  </si>
  <si>
    <t>013</t>
  </si>
  <si>
    <t>035</t>
  </si>
  <si>
    <t>Werkleistungen durch Dritte</t>
  </si>
  <si>
    <t>000</t>
  </si>
  <si>
    <t>Grants-Projektvorbereitungsprogramm</t>
  </si>
  <si>
    <t>005</t>
  </si>
  <si>
    <r>
      <t xml:space="preserve">OeKB: Zuschuss (sonstige grants) </t>
    </r>
    <r>
      <rPr>
        <vertAlign val="superscript"/>
        <sz val="10"/>
        <rFont val="Palatino Linotype"/>
        <family val="1"/>
      </rPr>
      <t>*)</t>
    </r>
  </si>
  <si>
    <t>004</t>
  </si>
  <si>
    <r>
      <t xml:space="preserve">OeKB: Zuschuss (cash-grants) </t>
    </r>
    <r>
      <rPr>
        <vertAlign val="superscript"/>
        <sz val="10"/>
        <rFont val="Palatino Linotype"/>
        <family val="1"/>
      </rPr>
      <t>*)</t>
    </r>
  </si>
  <si>
    <t>003</t>
  </si>
  <si>
    <r>
      <t xml:space="preserve">OeKB: Zuschuss (Kofinanzierung) </t>
    </r>
    <r>
      <rPr>
        <vertAlign val="superscript"/>
        <sz val="10"/>
        <rFont val="Palatino Linotype"/>
        <family val="1"/>
      </rPr>
      <t>*)</t>
    </r>
  </si>
  <si>
    <t>002</t>
  </si>
  <si>
    <r>
      <t xml:space="preserve">OeKB: Zuschuss allgemein </t>
    </r>
    <r>
      <rPr>
        <vertAlign val="superscript"/>
        <sz val="10"/>
        <rFont val="Palatino Linotype"/>
        <family val="1"/>
      </rPr>
      <t>*)</t>
    </r>
  </si>
  <si>
    <t>001</t>
  </si>
  <si>
    <t>Transferzahlungen an das Ausland (Auslandskatastrophenfonds)</t>
  </si>
  <si>
    <t xml:space="preserve">ADA Zuwendungen für operationelle Maßnahmen gem. § 10 Z 2
EZA-Gesetz </t>
  </si>
  <si>
    <t>ADA Basisabgeltung gem. § 10 Z 1 EZA-Gesetz</t>
  </si>
  <si>
    <t>Intern. Komitee vom Roten Kreuz (IKRK)</t>
  </si>
  <si>
    <r>
      <t xml:space="preserve">HOPE 87 Förderung von Jugendbeschäftigungs- und 
Jugendausbildungsproj. </t>
    </r>
    <r>
      <rPr>
        <vertAlign val="superscript"/>
        <sz val="10"/>
        <rFont val="Palatino Linotype"/>
        <family val="1"/>
      </rPr>
      <t>*)</t>
    </r>
  </si>
  <si>
    <t>b) bilateral</t>
  </si>
  <si>
    <t>Summe multilateral</t>
  </si>
  <si>
    <t>Laufende Transfers an Drittländer</t>
  </si>
  <si>
    <r>
      <t xml:space="preserve">Kapitaltransfers an Drittländer  (IFIs) </t>
    </r>
    <r>
      <rPr>
        <vertAlign val="superscript"/>
        <sz val="10"/>
        <rFont val="Palatino Linotype"/>
        <family val="1"/>
      </rPr>
      <t>*)</t>
    </r>
  </si>
  <si>
    <t>Verwaltungskosten (sonstige)</t>
  </si>
  <si>
    <t>062</t>
  </si>
  <si>
    <t>7270</t>
  </si>
  <si>
    <t>Verwaltungskosten (technische Abwicklung)</t>
  </si>
  <si>
    <t>061</t>
  </si>
  <si>
    <r>
      <t xml:space="preserve">Technische Kooperationsleistungen </t>
    </r>
    <r>
      <rPr>
        <vertAlign val="superscript"/>
        <sz val="10"/>
        <rFont val="Palatino Linotype"/>
        <family val="1"/>
      </rPr>
      <t>*)</t>
    </r>
  </si>
  <si>
    <t>060</t>
  </si>
  <si>
    <r>
      <t xml:space="preserve">Multilaterale Investitions-Garantie Agentur (MIGA) </t>
    </r>
    <r>
      <rPr>
        <vertAlign val="superscript"/>
        <sz val="10"/>
        <rFont val="Palatino Linotype"/>
        <family val="1"/>
      </rPr>
      <t>*)</t>
    </r>
  </si>
  <si>
    <t>0825</t>
  </si>
  <si>
    <r>
      <t xml:space="preserve">Europäische Investitionsbank (EIB) </t>
    </r>
    <r>
      <rPr>
        <vertAlign val="superscript"/>
        <sz val="10"/>
        <rFont val="Palatino Linotype"/>
        <family val="1"/>
      </rPr>
      <t>*)</t>
    </r>
  </si>
  <si>
    <r>
      <t xml:space="preserve">Europäische Bank für Wiederaufbau und Entwicklung (EBRD) </t>
    </r>
    <r>
      <rPr>
        <vertAlign val="superscript"/>
        <sz val="10"/>
        <rFont val="Palatino Linotype"/>
        <family val="1"/>
      </rPr>
      <t>*)</t>
    </r>
  </si>
  <si>
    <r>
      <t xml:space="preserve">Gemeinsamer Rohstofffonds (CFC) </t>
    </r>
    <r>
      <rPr>
        <vertAlign val="superscript"/>
        <sz val="10"/>
        <rFont val="Palatino Linotype"/>
        <family val="1"/>
      </rPr>
      <t>*)</t>
    </r>
  </si>
  <si>
    <r>
      <t xml:space="preserve">Internationale Finanzkorporation (IFC) </t>
    </r>
    <r>
      <rPr>
        <vertAlign val="superscript"/>
        <sz val="10"/>
        <rFont val="Palatino Linotype"/>
        <family val="1"/>
      </rPr>
      <t>*)</t>
    </r>
  </si>
  <si>
    <r>
      <t xml:space="preserve">Inter - Amerikanische Investitionsgesellschaft (IIC) </t>
    </r>
    <r>
      <rPr>
        <vertAlign val="superscript"/>
        <sz val="10"/>
        <rFont val="Palatino Linotype"/>
        <family val="1"/>
      </rPr>
      <t>*)</t>
    </r>
  </si>
  <si>
    <r>
      <t xml:space="preserve">Inter - Amerikanische Entwicklungsbank (IAEB) </t>
    </r>
    <r>
      <rPr>
        <vertAlign val="superscript"/>
        <sz val="10"/>
        <rFont val="Palatino Linotype"/>
        <family val="1"/>
      </rPr>
      <t>*)</t>
    </r>
  </si>
  <si>
    <r>
      <t xml:space="preserve">Asiatische Entwicklungsbank (AEB) BSS </t>
    </r>
    <r>
      <rPr>
        <vertAlign val="superscript"/>
        <sz val="10"/>
        <rFont val="Palatino Linotype"/>
        <family val="1"/>
      </rPr>
      <t>*)</t>
    </r>
  </si>
  <si>
    <r>
      <t xml:space="preserve">Asiatische Entwicklungsbank (AEB) </t>
    </r>
    <r>
      <rPr>
        <vertAlign val="superscript"/>
        <sz val="10"/>
        <rFont val="Palatino Linotype"/>
        <family val="1"/>
      </rPr>
      <t>*)</t>
    </r>
  </si>
  <si>
    <r>
      <t xml:space="preserve">Internat. Bank für Wiederaufbau und Entwicklung (IBRD) </t>
    </r>
    <r>
      <rPr>
        <vertAlign val="superscript"/>
        <sz val="10"/>
        <rFont val="Palatino Linotype"/>
        <family val="1"/>
      </rPr>
      <t>*)</t>
    </r>
  </si>
  <si>
    <t>Internat. Bank für Wiederaufbau u. Entwicklung (IBRD)</t>
  </si>
  <si>
    <r>
      <t xml:space="preserve">Afrikanische Entwicklungsbank (AFEB) </t>
    </r>
    <r>
      <rPr>
        <vertAlign val="superscript"/>
        <sz val="10"/>
        <rFont val="Palatino Linotype"/>
        <family val="1"/>
      </rPr>
      <t>*)</t>
    </r>
  </si>
  <si>
    <t>Sonst. Beteiligung an ausländischen Unternehmen</t>
  </si>
  <si>
    <t>Fonds der UNFCCC (Klimawandel)</t>
  </si>
  <si>
    <t>World Conservation Union (IUCN)</t>
  </si>
  <si>
    <t>Umweltfonds der Vereinten Nationen (UNEP)</t>
  </si>
  <si>
    <t>Internat. Vereinigung zur Erhaltung der Natur (IUCN)</t>
  </si>
  <si>
    <t xml:space="preserve">Übereinkommen über den internationalen Handel mit
gefährdeten Arten frei lebender Tiere und Pflanzen (CITES) </t>
  </si>
  <si>
    <t>Multilat. Fonds des Montrealer Protokolls über Stoffe, die zum
Abbau der Ozonschicht führen</t>
  </si>
  <si>
    <t>Treuhandfonds des Wiener Übereinkommens zum Schutz der
Ozonschicht</t>
  </si>
  <si>
    <t>UG 43</t>
  </si>
  <si>
    <t>FAO Welternährungsprogramm, Beiträge</t>
  </si>
  <si>
    <t>FAO (Mitgliedsbeitrag)</t>
  </si>
  <si>
    <t>Europäisches Kooperationsprogramm für
pflanzengenetische Ressourcen  (ECPGR/IPGRI)</t>
  </si>
  <si>
    <r>
      <t xml:space="preserve">Europäische Pflanzenschutzorganisation 
(EPPO) </t>
    </r>
    <r>
      <rPr>
        <vertAlign val="superscript"/>
        <sz val="10"/>
        <rFont val="Palatino Linotype"/>
        <family val="1"/>
      </rPr>
      <t>*)</t>
    </r>
  </si>
  <si>
    <t>Universal Postal Union (UPU)</t>
  </si>
  <si>
    <t>Internationale Fernmeldeunion UIT/ITU</t>
  </si>
  <si>
    <r>
      <t xml:space="preserve">WTO-Doha Development Agenda Global Trust Fund 
(Mitgliedsbeitrag) </t>
    </r>
    <r>
      <rPr>
        <vertAlign val="superscript"/>
        <sz val="10"/>
        <rFont val="Palatino Linotype"/>
        <family val="1"/>
      </rPr>
      <t>*)</t>
    </r>
  </si>
  <si>
    <t>World Meteorological Organisation</t>
  </si>
  <si>
    <t>065</t>
  </si>
  <si>
    <t>Weltgesundheitsorganisation (Mitgliedsbeitrag)</t>
  </si>
  <si>
    <t>WHO-Kooperationszentrum für Arzneimittelpreisbildung und -erstattung (WHO CC)</t>
  </si>
  <si>
    <t>UG24</t>
  </si>
  <si>
    <t>Beitrag zur Internationalen Arbeitsorganisation</t>
  </si>
  <si>
    <t xml:space="preserve">Beitrag zur Europäischen Union - Bund </t>
  </si>
  <si>
    <r>
      <t xml:space="preserve">Kooperationsabkommen/IFC - Trust Fund </t>
    </r>
    <r>
      <rPr>
        <vertAlign val="superscript"/>
        <sz val="10"/>
        <rFont val="Palatino Linotype"/>
        <family val="1"/>
      </rPr>
      <t>*)</t>
    </r>
  </si>
  <si>
    <t>018</t>
  </si>
  <si>
    <r>
      <t xml:space="preserve">Kooperationsabkommen/EIB-FEIMP - Trust Fund </t>
    </r>
    <r>
      <rPr>
        <vertAlign val="superscript"/>
        <sz val="10"/>
        <rFont val="Palatino Linotype"/>
        <family val="1"/>
      </rPr>
      <t>*)</t>
    </r>
  </si>
  <si>
    <t>017</t>
  </si>
  <si>
    <r>
      <t xml:space="preserve">Kooperationsabkommen/IDB - Trust Fund </t>
    </r>
    <r>
      <rPr>
        <vertAlign val="superscript"/>
        <sz val="10"/>
        <rFont val="Palatino Linotype"/>
        <family val="1"/>
      </rPr>
      <t>*)</t>
    </r>
  </si>
  <si>
    <t>015</t>
  </si>
  <si>
    <r>
      <t xml:space="preserve">Kooperationsabkommen/IBRD - Trust Fund </t>
    </r>
    <r>
      <rPr>
        <vertAlign val="superscript"/>
        <sz val="10"/>
        <rFont val="Palatino Linotype"/>
        <family val="1"/>
      </rPr>
      <t>*)</t>
    </r>
  </si>
  <si>
    <r>
      <t xml:space="preserve">Kooperationsabkommen/EBRD </t>
    </r>
    <r>
      <rPr>
        <vertAlign val="superscript"/>
        <sz val="10"/>
        <rFont val="Palatino Linotype"/>
        <family val="1"/>
      </rPr>
      <t>*)</t>
    </r>
  </si>
  <si>
    <t>012</t>
  </si>
  <si>
    <r>
      <t xml:space="preserve">Kooperationsabkommen/AfEB </t>
    </r>
    <r>
      <rPr>
        <vertAlign val="superscript"/>
        <sz val="10"/>
        <rFont val="Palatino Linotype"/>
        <family val="1"/>
      </rPr>
      <t>*)</t>
    </r>
  </si>
  <si>
    <t>011</t>
  </si>
  <si>
    <r>
      <t xml:space="preserve">Kooperationsabkommen/AsEB - Trust Fund </t>
    </r>
    <r>
      <rPr>
        <vertAlign val="superscript"/>
        <sz val="10"/>
        <rFont val="Palatino Linotype"/>
        <family val="1"/>
      </rPr>
      <t>*)</t>
    </r>
  </si>
  <si>
    <t>010</t>
  </si>
  <si>
    <t>HIPC - Trust Fund</t>
  </si>
  <si>
    <t>009</t>
  </si>
  <si>
    <t>Transferzahlungen an sonst. Finanzunternehmungen</t>
  </si>
  <si>
    <t>United Nations Interim Security Force for Abyei (UNISFA)</t>
  </si>
  <si>
    <t>United Nations Mission in South Sudan (UNMISS)</t>
  </si>
  <si>
    <t>Regionales Kompetenzzentrum südost-europ. Raum (UNEP)</t>
  </si>
  <si>
    <t>Freiwilligen Programm der WHO</t>
  </si>
  <si>
    <t>Flüchtlingshochkommissariat der VN (UNHCR)</t>
  </si>
  <si>
    <t>Drogenkontrollprogramm der VN (UNDCP)</t>
  </si>
  <si>
    <t>Kapitalentwicklungsfonds der VN (UNCDF)</t>
  </si>
  <si>
    <t>UN-Zentrum für das menschliche Siedlungswesen 
(UNCHS/Habitat)</t>
  </si>
  <si>
    <t>Minenassistenzservice der Vereinten Nationen (UNMAS)</t>
  </si>
  <si>
    <t>Zentraler Katastrophenreaktionsfonds (CERF)</t>
  </si>
  <si>
    <t>Fonds zur Stärkung von OCHA</t>
  </si>
  <si>
    <t>Karibische Gemeinschaft (CARICOM)</t>
  </si>
  <si>
    <t>Freiw. Fonds der VN für beratende Dienste a.d. Gebiet der
Menschenrechte</t>
  </si>
  <si>
    <t>Junior Professional Officer Programm</t>
  </si>
  <si>
    <t>Freiwilliger Fonds der VN für Opfer von Folterungen (UNVFVT)</t>
  </si>
  <si>
    <t>Fonds zur Entwicklung des Unterrichts in den Menschenrechten
(UNVFTC)</t>
  </si>
  <si>
    <t>Entsendung von UN-Hilfsexperten</t>
  </si>
  <si>
    <t>Int. Forschungs- u. Trainingsinst. f. Weiterb. v. Frauen</t>
  </si>
  <si>
    <t>Entwicklungsfonds für Frauen (UNIFEM)</t>
  </si>
  <si>
    <t>UN-Sonderprogramm für benachteiligte Entwicklungsländer</t>
  </si>
  <si>
    <t>Freiwilligenprogramm der VN (UNV)</t>
  </si>
  <si>
    <t>Hilfswerk der VN für Palästinaflüchtlinge (UNRWA)</t>
  </si>
  <si>
    <t>Kinderhilfswerk der VN (UNICEF)</t>
  </si>
  <si>
    <t>UN Prog. zur Bekämpfung von AIDS-Pandemie (UNAIDS)</t>
  </si>
  <si>
    <t>Fonds der VN für industrielle Entwicklung (UNIDF)</t>
  </si>
  <si>
    <t>Fonds der Vereinten Nationen für Bevölkerungsfragen (UNFPA)</t>
  </si>
  <si>
    <t>Institut der VN für Ausbildung und Forschung (UNITAR)</t>
  </si>
  <si>
    <r>
      <t xml:space="preserve">Entwicklungsprogramm der VN (UNDP) </t>
    </r>
    <r>
      <rPr>
        <vertAlign val="superscript"/>
        <sz val="10"/>
        <rFont val="Palatino Linotype"/>
        <family val="1"/>
      </rPr>
      <t>*)</t>
    </r>
  </si>
  <si>
    <t xml:space="preserve">Unterst.VN  Mission d.Afr.Union i.Somalia (UNSOA) </t>
  </si>
  <si>
    <t>VN Komponente im Tschad (MINURCAT)</t>
  </si>
  <si>
    <t>Hybridmission in Darfur (UNAMID)</t>
  </si>
  <si>
    <t>Mission der VN in  der Demokratischen Republik Kongo
(MONUSCO)</t>
  </si>
  <si>
    <t>Mission der VN in Osttimor (UNMIT)</t>
  </si>
  <si>
    <t>Interimsverwaltung der Vereinten Nationen im Kosovo (UNMIK)</t>
  </si>
  <si>
    <t>Mission der VN in Äthiopien und Eritrea (UNMEE)</t>
  </si>
  <si>
    <t>Beobachtermission der VN in Liberia (UNOMIL)</t>
  </si>
  <si>
    <t>Beobachtermission der VN in Georgien (UNOMIG)</t>
  </si>
  <si>
    <t>VN-Stabilization Mission in Haiti (MINUSTAH)</t>
  </si>
  <si>
    <t>VN-Operation in Cote d'Ivoire (UNOCI)</t>
  </si>
  <si>
    <t>Mission der VN f.d. Durchf. einer Volksabstimmung i.d. Westsahara</t>
  </si>
  <si>
    <t xml:space="preserve">UN-Nahostkontingent (UNIFIL) </t>
  </si>
  <si>
    <t>Organisation der VN für Erziehung, Wissenschaft und Kultur
(UNESCO)</t>
  </si>
  <si>
    <t>Organisation der VN für industrielle Entwicklung (UNIDO)</t>
  </si>
  <si>
    <t>Beitrag zum Budget der VN</t>
  </si>
  <si>
    <t>Internationale Atomenergie-Organisation (IAEO)</t>
  </si>
  <si>
    <t>Multilateral Org. Perfor. Assessment Network (MOPAN)</t>
  </si>
  <si>
    <t>Junior Experts in Delegation Programm der EK</t>
  </si>
  <si>
    <t>Beitrag zur Wüstenkonvention (CCD)</t>
  </si>
  <si>
    <t>General Directors Immigration Services Conference (GDISC)</t>
  </si>
  <si>
    <t>Beiträge an das IOM</t>
  </si>
  <si>
    <r>
      <t xml:space="preserve">Beitrag an OECD Development Centre </t>
    </r>
    <r>
      <rPr>
        <vertAlign val="superscript"/>
        <sz val="10"/>
        <rFont val="Palatino Linotype"/>
        <family val="1"/>
      </rPr>
      <t>*)</t>
    </r>
  </si>
  <si>
    <t>a) multilateral</t>
  </si>
  <si>
    <t>1. Finanzhilfe</t>
  </si>
  <si>
    <t>Leistung</t>
  </si>
  <si>
    <t>Insges.</t>
  </si>
  <si>
    <t>VA-Stelle</t>
  </si>
  <si>
    <t>hievon</t>
  </si>
  <si>
    <t>Bezeichnung</t>
  </si>
  <si>
    <t>AB</t>
  </si>
  <si>
    <t>Ugl.</t>
  </si>
  <si>
    <t>Nr.</t>
  </si>
  <si>
    <t>bzw.</t>
  </si>
  <si>
    <t>FVA 2015</t>
  </si>
  <si>
    <t>FVA 2014</t>
  </si>
  <si>
    <t>Konto</t>
  </si>
  <si>
    <t>UG</t>
  </si>
  <si>
    <t>in Mio. €</t>
  </si>
  <si>
    <t xml:space="preserve">Tabelle 1: Auszahlungen/Aufwendungen für Entwicklungszusammenarbeit des Bundes </t>
  </si>
  <si>
    <t xml:space="preserve">Die Erläuterungen sowie die darin enthaltenen Koeffizienten sind auf Grundlage von Annex 2 der DAC-Richtlinien in der 
Fassung von 2013 (wirksam für Finanzflüsse 2012) erstellt. Entsprechend dem im DAC vorgesehenen Procedere wird 
Annex 2 jährlich rückwirkend für das vorangegangene Berichtsjahr revidiert. Durch diesen routinemäßigen Vorgang
kann es zu Änderungen bei  vorausschauenden Beurteilungen der ODA-Anrechenbarkeit kommen. Somit können die
tatsächlich für 2014 und 2015  zu meldenden ODA-Werte von dieser Vorschau abweichen. </t>
  </si>
  <si>
    <t>Summe</t>
  </si>
  <si>
    <t>Globale Umweltfazilität der Weltbank (GEF)</t>
  </si>
  <si>
    <t>Internationaler Fonds für landwirtschaftliche Entwicklung (IFAD)</t>
  </si>
  <si>
    <t>Fonds für Sondergeschäfte (FSO)</t>
  </si>
  <si>
    <t>Asiatischer Entwicklungsfonds (AsEF)</t>
  </si>
  <si>
    <t>Internationale Entwicklungsorganisation (IDA)</t>
  </si>
  <si>
    <t>Afrikanischer Entwicklungsfonds (AfEF)</t>
  </si>
  <si>
    <t>Schatzscheinerläge (im EVA):</t>
  </si>
  <si>
    <t>Schatzscheineinlösungen (im FVA):</t>
  </si>
  <si>
    <t>Europäischer Entwicklungsfonds (EEF)</t>
  </si>
  <si>
    <t>Barzahlungen (im EVA und im FVA):</t>
  </si>
  <si>
    <t>Auf Grund der Richtlinien des Entwicklungshilfe-Komitees der OECD (DAC) werden in der 
Entwicklungshilfe-Statistik die Barzahlungen und die BSS-Erläge als ODA-Fluss ausgewiesen.</t>
  </si>
  <si>
    <t>Bei den ausgewiesenen Beträgen handelt es sich um Zahlungen an die konzessionellen Fonds der 
Internationale Finanzinstitutionen (IFIs) im Rahmen von Wiederauffüllungen. Die Differenz 
zwischen Ergebnishaushalt und Finanzierungshaushalt ist in der Darstellung der Bundesschatz-
scheine (BSS) begründet, da im Ergebnishaushalt die BSS-Erläge und im Finanzierungshaushalt 
die BSS-Einlösungen veranschlagt sind. Die veranschlagten Beträge gliedern sich in Barzahlungen, 
Schatzscheinerläge und -einlösungen.</t>
  </si>
  <si>
    <t>900</t>
  </si>
  <si>
    <t>Asiatische Entwicklungsbank (AsEB)</t>
  </si>
  <si>
    <t>Schatzscheinerläge:</t>
  </si>
  <si>
    <t xml:space="preserve">Auf diesen Konten werden die Zahlungen im Rahmen von Kapitalerhöhungen bei internationalen
Finanzinstitutionen (IFIs) an denen Österreich Mitglied ist verrechnet. Diese Mittel schlagen sich
allerdings nur im FVA nieder, da es sich um einen Erwerb bzw. um eine Aufstockung von Beteili-
gungen handelt. Die Zahlungen sind grundsätzlich ODA-anrechenbar. Die Zahlung im Rahmen 
der EIB-Kapitalerhöhung ist nicht ODA-anrechenbar, da nur Leistungen im Rahmen von Zinsen-
stützungen ODA-fähig sind. </t>
  </si>
  <si>
    <t>150-855</t>
  </si>
  <si>
    <t>Auf diesem Konto werden Kooperationsabkommen mit internationalen Finanzinstitutionen (IFIs) 
im Rahmen des Außenwirtschaftsprogramms und der IFI-Ansiedlungspolitik sowie der  österr. 
Beitrags zur Konsultativgruppe für internationale landwirtschaftliche Forschung (CGIAR) 
verrechnet. Nachdem die ODA-Anrechenbarkeit der einzelnen Kooperationsabkommen erst 
rückwirkend festgestellt werden kann, können die tatsächlich zu meldenden ODA-Werte von den 
veranschlagten Beträgen abweichen.</t>
  </si>
  <si>
    <t xml:space="preserve">Auf diesem Konto werden die "Advisory Programmes" der Oesterreichischen Entwicklungsbank
(OeEB) verrechnet. Nachdem die ODA-Anrechenbarkeit der einzelnen "Advisory Programmes" 
erst rückwirkend festgestellt werden kann, können die tatsächlich zu meldenden ODA-Werte von
den veranschlagten Beträgen abweichen. </t>
  </si>
  <si>
    <t>Auf diesem Konto werden Überweisungen an die OeEB für Beteiligungen an Fonds und
Gesellschaften in Form von Eigenkapitalbeteiligungen und beteiligungsähnlichen Rechtsge-
schäften verrechnet. Nachdem die ODA-Anrechenbarkeit der einzelnen "Beteiligungen" 
erst rückwirkend festgestellt werden kann, können die tatsächlich zu meldenden ODA-Werte von
den veranschlagten Beträgen abweichen. Diese Mittel schlagen sich allerdings nur im FVA nieder,
da es sich um einen Erwerb bzw. um eine Aufstockung von Beteiligungen handelt.</t>
  </si>
  <si>
    <t>Teilbetrag des Kontos.</t>
  </si>
  <si>
    <t>Teilbetrag des Kontos</t>
  </si>
  <si>
    <t>Subventionslehrkräfte an österr. Schulen in Entwicklungsländern, Vorstudienlehrgang der 
Wiener und der Grazer Universitäten</t>
  </si>
  <si>
    <t>30020800</t>
  </si>
  <si>
    <t>WHO-Kooperationszentrum für Arzneimittelpreisbildung und -erstattung (WHO CC): Finanzierungsbeitrag für das an der Gesundheit Österreich GmbH angesiedelte WHO-Kooperationszentrum bei deren Erbringung von technischen Unterstützungleistungen (Beratung, Trainings) von Behörden weltweit bei deren Weiterentwicklung ihres  Arzneimittelsystems und des Aufbaus von Netzwerken zur Gewährleistung eines fairen Zugangs zu essentiellen Arzneimitteln</t>
  </si>
  <si>
    <t>UG 24</t>
  </si>
  <si>
    <t>Auf diesen Konten werden Kooperationsabkommen mit internationalen Finanzinstitutionen (IFIs) im Rahmen der IFI-Programmierung verrechnet. Nachdem die ODA-Anrechenbarkeit der
einzelnen Kooperationsabkommen erst rückwirkend festgestellt werden kann, können die tat-
sächlich zu meldenden ODA-Werte von den veranschlagten Beträgen abweichen.</t>
  </si>
  <si>
    <t>010-
018</t>
  </si>
  <si>
    <t>Die ausgewiesenen Beträge stehen für Stützungsleistungen für Sonderfinanzierungen im 
Rahmen II (Soft Loans) zur Verfügung. Es handelt sich um ein Instrumentarium des österreichischen Ausfuhrförderungsverfahrens und wird über die OeKB-AG abgewickelt.</t>
  </si>
  <si>
    <t>001-005
001
000</t>
  </si>
  <si>
    <t>7521
 7522
7270</t>
  </si>
  <si>
    <t>Teilbetrag des Detailbudgets. Es wird die Gesamtsumme abzüglich Refundierungen ausgewiesen.</t>
  </si>
  <si>
    <t>14020101</t>
  </si>
  <si>
    <t>Mission der VN in der Demokratischen Republik Kongo (MONUSCO)</t>
  </si>
  <si>
    <t>Mission der Vereinten Nationen in Timor-Leste (UNMIT)</t>
  </si>
  <si>
    <t>Mission der VN für die Durchführung einer Volksabstimmung in der Westsahara</t>
  </si>
  <si>
    <t>UN-Nahostkontingent (UNIFIL)</t>
  </si>
  <si>
    <t>Folgende Friedenseinsätze sind zu 7 % ODA-anrechenbar 
 (Beträge in Mio. €):</t>
  </si>
  <si>
    <t xml:space="preserve">Für die ODA-Anrechenbarkeit von Beiträgen zum allgemeinen UNO-Budget für Friedenseinsätze
("multilaterale Beiträge") wurde vom DAC mit Wirksamkeit ab dem Berichtsjahr 2010 ein ODA-
Koeffizient von 7% für Beiträge ins allgemeine Budget für UN-Friedensmissionen festgelegt.  Von
der ODA-Anrechnung zur Gänze ausgeschlossen sind UNFICYP und UNDOF. </t>
  </si>
  <si>
    <r>
      <t xml:space="preserve">Für die ODA-Anrechenbarkeit von Beiträgen zu internationalen Organisationen (überwiegend 
der VN) ist zu berücksichtigen:
1. Kernbudgetbeiträge sind nur für jene Organisationen ODA-anrechenbar, die in Annex 2 der
    DAC-Melderichtlinien genannt sind.
2. Zweckgebundene Beiträge (zweckgebunden für Verwendung in bestimmtem Land/Region oder
    in bestimmtem Sektor/Themenbereich) können als ODA gemeldet werden, wenn das Land (die
    Region) als Entwicklungsland (-region) definiert ist und der Sektor (das Thema) ODA-fähig ist,
    selbst wenn die durch führende Organisation nicht in Annex 2 gelistet ist. Die Beiträge gem. 2
    sind als </t>
    </r>
    <r>
      <rPr>
        <b/>
        <sz val="10"/>
        <rFont val="Palatino Linotype"/>
        <family val="1"/>
      </rPr>
      <t>bilaterale ODA</t>
    </r>
    <r>
      <rPr>
        <sz val="10"/>
        <rFont val="Palatino Linotype"/>
        <family val="1"/>
      </rPr>
      <t xml:space="preserve"> zu melden. Da die Voranschlagsstellen nicht nach den Prinzipien der
    ODA-Anrechenbarkeit gegliedert sind, können keine exakten ODA-Werte abgeleitet werden. 
    Die Aufstellung dient als indikative Angabe bzw. für eine näherungsweise ODA-Vorschau. Die 
    tatsächlichen ODA-Ergebnisse werden nicht auf Basis der Erfolgszahlen des BFG ermittelt, 
    sondern in Bewertung (nach ODA-Kriterien) der von den zuständigen Stellen gemeldeten 
    Einzelleistungen. Abweichungen vom Budgeterfolg in einzelnen Voranschlagsstellen sind daher
    möglich</t>
    </r>
  </si>
  <si>
    <t>Für diese Positionen kann der zu erwartende Leistungsanteil nicht als Prozentsatz angegeben 
werden, da die DAC-Richtlinien für die ODA-Anrechenbarkeit entweder so differenziert sind, 
dass die ODA nur nach Beurteilung der Einzelfälle oder auf Ebene einer Kostenrechnung im
Nachhinein ermittelt werden kann (z.B. Flüchtlings- oder Studienplatzkosten) oder die ODA-
Ermittlung bei Schuldenstreichungen auf Basis spezieller Bewertungsmethoden (lumpsum-
reporting) und nicht auf Basis der tatsächlichen Budgetmittel erfolgt.</t>
  </si>
  <si>
    <t xml:space="preserve">30020800
UG 31
14020101
16010400  </t>
  </si>
  <si>
    <t xml:space="preserve">DB Integration 11030200 nur 2 Monate im BM.I budgetiert, ab 01.03.2014 im BVA des BMEIA veranschlagt
</t>
  </si>
  <si>
    <t>Aufwand des Innenressorts im Zusammenhang mit der Entsendung von Kontingenten: 
Polizeimission der Europäischen Union in Afghanistan (EUPOL Afghanistan),  EU-Polizeimission für die Palästinensischen Gebiete (EUPOL COPPS), EU-Beobachtermission in Georgien (EUMM Georgia), EU-Beobachtermission im Kosovo (EULEX-Kosovo) und eine UNO Mission (UNMIK-United Nation Mission im Kosovo).</t>
  </si>
  <si>
    <t>Aufwand des Innenressorts im Zusammenhang mit der Ausbildung und Schulung von Polizeibediensteten aus Entwicklungsländern</t>
  </si>
  <si>
    <t>HOPE 87 Förderung von Jugendbeschäftigungs- und Jugendausbildungsprojekten
(Teilbetrag des Kontos)</t>
  </si>
  <si>
    <t>Mitgliedsbeitrag Österreichs zum OECD-Entwicklungszentrum (Teilbetrag des Kontos)</t>
  </si>
  <si>
    <t>Anmerkung</t>
  </si>
  <si>
    <t>UG bzw.</t>
  </si>
  <si>
    <t>Auszahlungen/Aufwendungen für Entwicklungszusammenarbeit des Bundes - Erläuterungen</t>
  </si>
  <si>
    <r>
      <t>1)</t>
    </r>
    <r>
      <rPr>
        <sz val="10"/>
        <rFont val="Arial"/>
        <family val="2"/>
      </rPr>
      <t xml:space="preserve"> Die hier angeführten Daten haben keine präjudizielle Bedeutung für die in den betreffenden Jahren dem Nationalrat vorbehaltenen finanzgesetzlichen Vorsorgen
</t>
    </r>
  </si>
  <si>
    <t>BNE in Mio. EUR</t>
  </si>
  <si>
    <t>in % des BNE</t>
  </si>
  <si>
    <t xml:space="preserve">Gesamt-ODA </t>
  </si>
  <si>
    <t>EEF</t>
  </si>
  <si>
    <t>davon:</t>
  </si>
  <si>
    <t>2.4.2</t>
  </si>
  <si>
    <t>Budget</t>
  </si>
  <si>
    <t>2.4.1</t>
  </si>
  <si>
    <t>2.4</t>
  </si>
  <si>
    <t>Sonstige Organisationen</t>
  </si>
  <si>
    <t>2.3</t>
  </si>
  <si>
    <t>Internationale Finanzinstitutionen</t>
  </si>
  <si>
    <t>2.2</t>
  </si>
  <si>
    <t>BMEIA freiwillige Beiträge zu Org. der VN</t>
  </si>
  <si>
    <t>Beiträge zu Organisationen der VN</t>
  </si>
  <si>
    <t>2.1</t>
  </si>
  <si>
    <t>ODA multilateral</t>
  </si>
  <si>
    <t>Bilaterale Kredite und Equity Investment</t>
  </si>
  <si>
    <t>1.2.3</t>
  </si>
  <si>
    <t>Länder &amp; Gemeinden</t>
  </si>
  <si>
    <t>1.2.2</t>
  </si>
  <si>
    <t>Sonstige Zuschüsse</t>
  </si>
  <si>
    <t>Verwaltungsausgaben (BMeiA, BMF)</t>
  </si>
  <si>
    <t>Verwaltung (BMEIA, BMF)</t>
  </si>
  <si>
    <t>AKF</t>
  </si>
  <si>
    <t>Humanitäre Hilfe</t>
  </si>
  <si>
    <t>Zuschüsse für Kreditfinanzierungen</t>
  </si>
  <si>
    <t>sonstige Schuldenreduktionen</t>
  </si>
  <si>
    <t>Zinssatzreduktionen</t>
  </si>
  <si>
    <t>Indirekte Studienplatzkosten</t>
  </si>
  <si>
    <t>Gebergebundene technische Hilfe</t>
  </si>
  <si>
    <t>bilaterale Programme und Projekte (BMeiA, BMF, OeEB)</t>
  </si>
  <si>
    <t>bilaterale Programme und Projekte (BMEIA, BMF, OeEB)</t>
  </si>
  <si>
    <t>Bund - Zuschüsse</t>
  </si>
  <si>
    <t>1.2.1</t>
  </si>
  <si>
    <t>andere öffentliche Geber</t>
  </si>
  <si>
    <t>1.2</t>
  </si>
  <si>
    <t>Verwaltung ADA</t>
  </si>
  <si>
    <t>ERP-Mittel</t>
  </si>
  <si>
    <t>Budget für operationelle Maßnahmen</t>
  </si>
  <si>
    <t>OEZA /ADA gesamt</t>
  </si>
  <si>
    <t>1.1</t>
  </si>
  <si>
    <t>ODA bilateral</t>
  </si>
  <si>
    <t>vorläufiges
 Ergebnis</t>
  </si>
  <si>
    <t xml:space="preserve">Ergebnis </t>
  </si>
  <si>
    <t xml:space="preserve">in Mio. € </t>
  </si>
  <si>
    <r>
      <t xml:space="preserve">Tabelle 2: ODA-Gesamtrechnung Prognoseszenario 2013 - 2016 </t>
    </r>
    <r>
      <rPr>
        <b/>
        <vertAlign val="superscript"/>
        <sz val="10"/>
        <rFont val="Arial"/>
        <family val="2"/>
      </rPr>
      <t>1)</t>
    </r>
  </si>
  <si>
    <r>
      <t>*)</t>
    </r>
    <r>
      <rPr>
        <sz val="10"/>
        <rFont val="Arial"/>
        <family val="2"/>
      </rPr>
      <t xml:space="preserve"> ODA-Anteil der bilateralen OEZA der ADA in Prozent der gesamten ODA Österreichs</t>
    </r>
  </si>
  <si>
    <r>
      <t xml:space="preserve">OEZA/ADA (ODA-relevant)  in % der Gesamt-ODA </t>
    </r>
    <r>
      <rPr>
        <vertAlign val="superscript"/>
        <sz val="10"/>
        <rFont val="Arial"/>
        <family val="2"/>
      </rPr>
      <t>*)</t>
    </r>
  </si>
  <si>
    <t xml:space="preserve">davon ERP </t>
  </si>
  <si>
    <t xml:space="preserve">davon Budget </t>
  </si>
  <si>
    <t>OEZA/ADA (ODA-relevant)</t>
  </si>
  <si>
    <t>UG 12  "Äußeres" - operative Maßnahmen</t>
  </si>
  <si>
    <t>Auszahlungen in Mio. €</t>
  </si>
  <si>
    <t>Tabelle 3: Bilaterale OEZA (ADA) und ODA im Vergleich 2007 - 2012</t>
  </si>
  <si>
    <t>Gesamt-ODA (Mio. Euro)</t>
  </si>
  <si>
    <t>in % der Gesamt-ODA</t>
  </si>
  <si>
    <t xml:space="preserve">GESAMT </t>
  </si>
  <si>
    <t>davon: Budget</t>
  </si>
  <si>
    <t>Europäische Union</t>
  </si>
  <si>
    <t>andere Finanzinstitutionen</t>
  </si>
  <si>
    <t>Regionalbanken</t>
  </si>
  <si>
    <t>davon: Weltbankgruppe</t>
  </si>
  <si>
    <t>andere Ressorts</t>
  </si>
  <si>
    <t>BMEIA - Pflichtbeiträge</t>
  </si>
  <si>
    <t>davon: BMEIA - freiwillige Beiträge</t>
  </si>
  <si>
    <t>Organisationen der Vereinten Nationen</t>
  </si>
  <si>
    <t>Tabelle 4: Multilaterale Entwicklungszusammenarbeit gesamt (ODA) - Überblick 2008 - 2012</t>
  </si>
  <si>
    <t>Quelle: OECD</t>
  </si>
  <si>
    <t>of which: DAC-EU countries</t>
  </si>
  <si>
    <t>TOTAL DAC</t>
  </si>
  <si>
    <t>United States</t>
  </si>
  <si>
    <t>United Kingdom</t>
  </si>
  <si>
    <t>Switzerland</t>
  </si>
  <si>
    <t>Sweden</t>
  </si>
  <si>
    <t>Spain</t>
  </si>
  <si>
    <t>Slovac Republic</t>
  </si>
  <si>
    <t>Portugal</t>
  </si>
  <si>
    <t>Poland</t>
  </si>
  <si>
    <t>Norway</t>
  </si>
  <si>
    <t>New Zealand</t>
  </si>
  <si>
    <t>Netherlands</t>
  </si>
  <si>
    <t>Luxembourg</t>
  </si>
  <si>
    <t>Korea</t>
  </si>
  <si>
    <t>Japan</t>
  </si>
  <si>
    <t>Italy</t>
  </si>
  <si>
    <t>Ireland</t>
  </si>
  <si>
    <t>Iceland</t>
  </si>
  <si>
    <t>Greece</t>
  </si>
  <si>
    <t>Germany</t>
  </si>
  <si>
    <t>France</t>
  </si>
  <si>
    <t>Finland</t>
  </si>
  <si>
    <t>Denmark</t>
  </si>
  <si>
    <t>Czech Republic</t>
  </si>
  <si>
    <t>Canada</t>
  </si>
  <si>
    <t>Belgium</t>
  </si>
  <si>
    <t>Austria</t>
  </si>
  <si>
    <t>Australia</t>
  </si>
  <si>
    <t>in Mio. USD bzw. % des BNE</t>
  </si>
  <si>
    <t>Tabelle 5: Internationaler Vergleich Zahlenreihe DAC-Länder</t>
  </si>
  <si>
    <r>
      <t>*)</t>
    </r>
    <r>
      <rPr>
        <sz val="10"/>
        <rFont val="Arial"/>
        <family val="2"/>
      </rPr>
      <t xml:space="preserve"> Daten zum Stichtag der jeweils letztbeschlossenen Bilanz
</t>
    </r>
    <r>
      <rPr>
        <vertAlign val="superscript"/>
        <sz val="10"/>
        <rFont val="Arial"/>
        <family val="2"/>
      </rPr>
      <t>**)</t>
    </r>
    <r>
      <rPr>
        <sz val="10"/>
        <rFont val="Arial"/>
        <family val="2"/>
      </rPr>
      <t xml:space="preserve">FW = Fremdwährung
</t>
    </r>
    <r>
      <rPr>
        <vertAlign val="superscript"/>
        <sz val="10"/>
        <rFont val="Arial"/>
        <family val="2"/>
      </rPr>
      <t>***)</t>
    </r>
    <r>
      <rPr>
        <sz val="10"/>
        <rFont val="Arial"/>
        <family val="2"/>
      </rPr>
      <t xml:space="preserve">EUR-Umrechnung erfolgte z. Stichtag 30.6.2012: 1 EUR = 0,8295 SZR (Sonderziehungsrecht = künstliche Währungseinheit des IWF auf Basis
 eines Währungskorbes wichtiger Weltwährungen),  z. Stichtag 31.12.2012: 1 EUR = 1,3194 USD, 1 EUR = 0,8579 SZR, z. Stichtag 30.6.2013: 1 EUR = 1,308 USD 
sowie z. Stichtag 31.12.2013: 1 EUR = 1,3791 USD </t>
    </r>
  </si>
  <si>
    <t>Summe in EUR</t>
  </si>
  <si>
    <t>USD</t>
  </si>
  <si>
    <t>Multilaterale Investitions-Garantie-Agentur (MIGA), Washington</t>
  </si>
  <si>
    <t>Konsultativgruppe für internationale landwirtschaftliche Forschung (CGIAR), Washington</t>
  </si>
  <si>
    <t>SZR</t>
  </si>
  <si>
    <t>Internationaler Währungsfonds (IWF)</t>
  </si>
  <si>
    <t>Internationaler Fonds für landwirtschaftliche Entwicklung (IFAD), Rom</t>
  </si>
  <si>
    <t>Internationale Finanzkorporation (IFC), Washington</t>
  </si>
  <si>
    <t>Internationale Entwicklungsorganisation (IDA), Washington</t>
  </si>
  <si>
    <t>Internationale Bank für Wiederaufbau und Entwicklung (IBRD), Washington</t>
  </si>
  <si>
    <t xml:space="preserve">Inter-Amerikanische Investitionsgesellschaft (IIC), Washington </t>
  </si>
  <si>
    <t>Inter-Amerikanische Entwicklungsbank (IDB), Washington</t>
  </si>
  <si>
    <t>Globale Umweltfazilität (GEF), Washington</t>
  </si>
  <si>
    <t>Gemeinsamer Rohstofffonds (CF), Amsterdam</t>
  </si>
  <si>
    <t>EUR</t>
  </si>
  <si>
    <r>
      <t xml:space="preserve">Europäischer Entwicklungsfonds (EEF) </t>
    </r>
    <r>
      <rPr>
        <vertAlign val="superscript"/>
        <sz val="8"/>
        <rFont val="Helv"/>
      </rPr>
      <t/>
    </r>
  </si>
  <si>
    <t>Europäische Investitionsbank (EIB), Luxemburg</t>
  </si>
  <si>
    <t>Europäische Bank für Wiederaufbau und Entwicklung (EBRD), London</t>
  </si>
  <si>
    <t>Asiatischer Entwicklungsfonds (AsEF), Manila</t>
  </si>
  <si>
    <t>Asiatische Entwicklungsbank (AsEB), Manila</t>
  </si>
  <si>
    <t>Afrikanischer Entwicklungsfonds (AfEF), Abidjan</t>
  </si>
  <si>
    <t>Afrikanische Entwicklungsbank (AfEB), Abidjan</t>
  </si>
  <si>
    <t>in Mio. FW</t>
  </si>
  <si>
    <t>in %</t>
  </si>
  <si>
    <t>in  Mio. FW</t>
  </si>
  <si>
    <t>Österreichs Anteil
am Gesamtkapital</t>
  </si>
  <si>
    <t>Gesamtkapital</t>
  </si>
  <si>
    <t xml:space="preserve">Institutions-
währung  </t>
  </si>
  <si>
    <t xml:space="preserve">ODA-
Anrechen-
barkeit </t>
  </si>
  <si>
    <t>Bezeichnung und Sitz der Gesellschaft</t>
  </si>
  <si>
    <t xml:space="preserve">in Mio. FW </t>
  </si>
  <si>
    <t>Tabelle 6: Anteile Österreichs an internationalen Finanzinstitutionen</t>
  </si>
  <si>
    <r>
      <t xml:space="preserve">Stichtag </t>
    </r>
    <r>
      <rPr>
        <b/>
        <vertAlign val="superscript"/>
        <sz val="10"/>
        <rFont val="Arial"/>
        <family val="2"/>
      </rPr>
      <t>*)</t>
    </r>
  </si>
  <si>
    <r>
      <t xml:space="preserve">(FW) </t>
    </r>
    <r>
      <rPr>
        <b/>
        <vertAlign val="superscript"/>
        <sz val="10"/>
        <rFont val="Helv"/>
      </rPr>
      <t>**)</t>
    </r>
  </si>
  <si>
    <r>
      <t xml:space="preserve">in Mio.€ </t>
    </r>
    <r>
      <rPr>
        <b/>
        <vertAlign val="superscript"/>
        <sz val="10"/>
        <rFont val="Helv"/>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</si>
</sst>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_-;\-* #,##0.00_-;_-* &quot;-&quot;??_-;_-@_-"/>
    <numFmt numFmtId="164" formatCode="0.0"/>
    <numFmt numFmtId="165" formatCode="#,##0.000"/>
    <numFmt numFmtId="166" formatCode="000"/>
    <numFmt numFmtId="167" formatCode="00"/>
    <numFmt numFmtId="168" formatCode="0000"/>
    <numFmt numFmtId="169" formatCode="0.00,,"/>
    <numFmt numFmtId="170" formatCode="_([$€]* #,##0.00_);_([$€]* \(#,##0.00\);_([$€]* &quot;-&quot;??_);_(@_)"/>
    <numFmt numFmtId="171" formatCode="#,##0.0"/>
    <numFmt numFmtId="172" formatCode="General_)"/>
    <numFmt numFmtId="173" formatCode="###,##0.000"/>
    <numFmt numFmtId="174" formatCode="0.000"/>
    <numFmt numFmtId="175" formatCode="dd/mm/yy;@"/>
  </numFmts>
  <fonts count="40" x14ac:knownFonts="1">
    <font>
      <sz val="10"/>
      <name val="Arial"/>
    </font>
    <font>
      <sz val="11"/>
      <color theme="1"/>
      <name val="Calibri"/>
      <family val="2"/>
      <scheme val="minor"/>
    </font>
    <font>
      <sz val="11"/>
      <color theme="1"/>
      <name val="Calibri"/>
      <family val="2"/>
      <scheme val="minor"/>
    </font>
    <font>
      <sz val="11"/>
      <color rgb="FFFF0000"/>
      <name val="Calibri"/>
      <family val="2"/>
      <scheme val="minor"/>
    </font>
    <font>
      <sz val="11"/>
      <name val="Arial"/>
      <family val="2"/>
    </font>
    <font>
      <sz val="11"/>
      <name val="Tahoma"/>
      <family val="2"/>
    </font>
    <font>
      <b/>
      <sz val="10"/>
      <name val="Arial"/>
      <family val="2"/>
    </font>
    <font>
      <sz val="10"/>
      <name val="Arial"/>
      <family val="2"/>
    </font>
    <font>
      <i/>
      <sz val="9"/>
      <name val="Arial"/>
      <family val="2"/>
    </font>
    <font>
      <vertAlign val="superscript"/>
      <sz val="10"/>
      <name val="Arial"/>
      <family val="2"/>
    </font>
    <font>
      <sz val="10"/>
      <color indexed="10"/>
      <name val="Arial"/>
      <family val="2"/>
    </font>
    <font>
      <sz val="10"/>
      <color rgb="FFFF0000"/>
      <name val="Arial"/>
      <family val="2"/>
    </font>
    <font>
      <sz val="10"/>
      <color indexed="8"/>
      <name val="Arial"/>
      <family val="2"/>
    </font>
    <font>
      <b/>
      <sz val="10"/>
      <color indexed="10"/>
      <name val="Arial"/>
      <family val="2"/>
    </font>
    <font>
      <sz val="10"/>
      <color theme="1"/>
      <name val="Arial"/>
      <family val="2"/>
    </font>
    <font>
      <vertAlign val="superscript"/>
      <sz val="10"/>
      <color theme="1"/>
      <name val="Arial"/>
      <family val="2"/>
    </font>
    <font>
      <sz val="10"/>
      <name val="Palatino Linotype"/>
      <family val="1"/>
    </font>
    <font>
      <vertAlign val="superscript"/>
      <sz val="10"/>
      <name val="Palatino Linotype"/>
      <family val="1"/>
    </font>
    <font>
      <sz val="9"/>
      <name val="Palatino Linotype"/>
      <family val="1"/>
    </font>
    <font>
      <b/>
      <sz val="10"/>
      <color rgb="FFC00000"/>
      <name val="Palatino Linotype"/>
      <family val="1"/>
    </font>
    <font>
      <b/>
      <sz val="10"/>
      <name val="Palatino Linotype"/>
      <family val="1"/>
    </font>
    <font>
      <sz val="10"/>
      <color rgb="FFC00000"/>
      <name val="Palatino Linotype"/>
      <family val="1"/>
    </font>
    <font>
      <sz val="11"/>
      <name val="Palatino Linotype"/>
      <family val="1"/>
    </font>
    <font>
      <sz val="9"/>
      <name val="Arial"/>
      <family val="2"/>
    </font>
    <font>
      <sz val="8"/>
      <name val="Arial"/>
      <family val="2"/>
    </font>
    <font>
      <b/>
      <sz val="11"/>
      <name val="Arial"/>
      <family val="2"/>
    </font>
    <font>
      <sz val="11"/>
      <color rgb="FFFF0000"/>
      <name val="Arial"/>
      <family val="2"/>
    </font>
    <font>
      <i/>
      <sz val="10"/>
      <name val="Arial"/>
      <family val="2"/>
    </font>
    <font>
      <i/>
      <sz val="8"/>
      <name val="Arial"/>
      <family val="2"/>
    </font>
    <font>
      <b/>
      <sz val="9"/>
      <name val="Arial"/>
      <family val="2"/>
    </font>
    <font>
      <b/>
      <vertAlign val="superscript"/>
      <sz val="10"/>
      <name val="Arial"/>
      <family val="2"/>
    </font>
    <font>
      <sz val="10"/>
      <name val="Courier"/>
      <family val="3"/>
    </font>
    <font>
      <sz val="10"/>
      <name val="Helvetica"/>
      <family val="2"/>
    </font>
    <font>
      <sz val="10"/>
      <color rgb="FFFF0000"/>
      <name val="Helvetica"/>
      <family val="2"/>
    </font>
    <font>
      <b/>
      <sz val="11"/>
      <color theme="1"/>
      <name val="Calibri"/>
      <family val="2"/>
      <scheme val="minor"/>
    </font>
    <font>
      <b/>
      <sz val="10"/>
      <color indexed="8"/>
      <name val="Arial"/>
      <family val="2"/>
    </font>
    <font>
      <sz val="10"/>
      <name val="Helv"/>
    </font>
    <font>
      <vertAlign val="superscript"/>
      <sz val="8"/>
      <name val="Helv"/>
    </font>
    <font>
      <b/>
      <sz val="10"/>
      <name val="Helv"/>
    </font>
    <font>
      <b/>
      <vertAlign val="superscript"/>
      <sz val="10"/>
      <name val="Helv"/>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23">
    <xf numFmtId="0" fontId="0" fillId="0" borderId="0"/>
    <xf numFmtId="0" fontId="7" fillId="0" borderId="0"/>
    <xf numFmtId="43" fontId="2" fillId="0" borderId="0" applyFont="0" applyFill="0" applyBorder="0" applyAlignment="0" applyProtection="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4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0" fontId="7" fillId="0" borderId="0"/>
    <xf numFmtId="0" fontId="7" fillId="0" borderId="0"/>
    <xf numFmtId="172" fontId="31" fillId="0" borderId="0"/>
    <xf numFmtId="0" fontId="1" fillId="0" borderId="0"/>
    <xf numFmtId="0" fontId="36" fillId="0" borderId="0"/>
  </cellStyleXfs>
  <cellXfs count="429">
    <xf numFmtId="0" fontId="0" fillId="0" borderId="0" xfId="0"/>
    <xf numFmtId="0" fontId="4" fillId="0" borderId="0" xfId="0" applyFont="1"/>
    <xf numFmtId="0" fontId="5" fillId="0" borderId="0" xfId="0" applyFont="1" applyBorder="1" applyAlignment="1">
      <alignment vertical="top" wrapText="1"/>
    </xf>
    <xf numFmtId="0" fontId="7" fillId="0" borderId="0" xfId="1" applyBorder="1"/>
    <xf numFmtId="4" fontId="8" fillId="0" borderId="0" xfId="1" applyNumberFormat="1" applyFont="1" applyFill="1" applyBorder="1" applyAlignment="1">
      <alignment horizontal="center"/>
    </xf>
    <xf numFmtId="4" fontId="7" fillId="0" borderId="0" xfId="1" applyNumberFormat="1" applyFill="1" applyBorder="1" applyAlignment="1">
      <alignment horizontal="right"/>
    </xf>
    <xf numFmtId="4" fontId="8" fillId="0" borderId="0" xfId="1" applyNumberFormat="1" applyFont="1" applyBorder="1" applyAlignment="1">
      <alignment horizontal="center"/>
    </xf>
    <xf numFmtId="4" fontId="7" fillId="0" borderId="0" xfId="1" applyNumberFormat="1" applyBorder="1" applyAlignment="1">
      <alignment horizontal="right"/>
    </xf>
    <xf numFmtId="0" fontId="8" fillId="0" borderId="0" xfId="1" applyFont="1" applyBorder="1" applyAlignment="1">
      <alignment horizontal="center"/>
    </xf>
    <xf numFmtId="0" fontId="7" fillId="0" borderId="0" xfId="1" applyBorder="1" applyAlignment="1">
      <alignment horizontal="right"/>
    </xf>
    <xf numFmtId="0" fontId="10" fillId="0" borderId="0" xfId="1" applyFont="1" applyFill="1" applyBorder="1"/>
    <xf numFmtId="164" fontId="11" fillId="0" borderId="0" xfId="1" applyNumberFormat="1" applyFont="1" applyFill="1" applyBorder="1"/>
    <xf numFmtId="164" fontId="10" fillId="0" borderId="0" xfId="1" applyNumberFormat="1" applyFont="1" applyFill="1" applyBorder="1"/>
    <xf numFmtId="0" fontId="10" fillId="0" borderId="0" xfId="1" applyFont="1" applyFill="1" applyBorder="1" applyAlignment="1">
      <alignment wrapText="1"/>
    </xf>
    <xf numFmtId="0" fontId="7" fillId="0" borderId="0" xfId="1" applyFont="1" applyFill="1" applyBorder="1"/>
    <xf numFmtId="164" fontId="7" fillId="0" borderId="0" xfId="1" applyNumberFormat="1" applyFont="1" applyFill="1" applyBorder="1"/>
    <xf numFmtId="0" fontId="7" fillId="0" borderId="0" xfId="1" applyFont="1" applyFill="1" applyBorder="1" applyAlignment="1">
      <alignment horizontal="left"/>
    </xf>
    <xf numFmtId="0" fontId="13" fillId="0" borderId="0" xfId="1" applyFont="1" applyFill="1" applyBorder="1"/>
    <xf numFmtId="164" fontId="7" fillId="0" borderId="0" xfId="1" applyNumberFormat="1" applyFont="1" applyFill="1" applyBorder="1" applyAlignment="1">
      <alignment horizontal="right"/>
    </xf>
    <xf numFmtId="0" fontId="7" fillId="0" borderId="0" xfId="1" applyFont="1" applyFill="1" applyBorder="1" applyAlignment="1"/>
    <xf numFmtId="0" fontId="7" fillId="0" borderId="0" xfId="1" applyFont="1" applyFill="1" applyBorder="1" applyAlignment="1">
      <alignment horizontal="center"/>
    </xf>
    <xf numFmtId="0" fontId="7" fillId="0" borderId="0" xfId="1"/>
    <xf numFmtId="0" fontId="7" fillId="0" borderId="0" xfId="1" applyFill="1"/>
    <xf numFmtId="1" fontId="7" fillId="0" borderId="0" xfId="1" applyNumberFormat="1" applyFill="1"/>
    <xf numFmtId="3" fontId="7" fillId="0" borderId="0" xfId="1" applyNumberFormat="1" applyFill="1" applyAlignment="1"/>
    <xf numFmtId="0" fontId="7" fillId="0" borderId="0" xfId="1" applyFont="1" applyFill="1" applyBorder="1" applyAlignment="1">
      <alignment vertical="top" wrapText="1"/>
    </xf>
    <xf numFmtId="2" fontId="7" fillId="0" borderId="0" xfId="1" applyNumberFormat="1" applyFill="1"/>
    <xf numFmtId="4" fontId="7" fillId="0" borderId="0" xfId="1" applyNumberFormat="1" applyFont="1" applyFill="1" applyBorder="1" applyAlignment="1">
      <alignment horizontal="right" vertical="top" wrapText="1"/>
    </xf>
    <xf numFmtId="3" fontId="7" fillId="0" borderId="0" xfId="1" applyNumberFormat="1" applyFill="1" applyAlignment="1">
      <alignment horizontal="right"/>
    </xf>
    <xf numFmtId="3" fontId="7" fillId="0" borderId="0" xfId="1" applyNumberFormat="1" applyFill="1"/>
    <xf numFmtId="3" fontId="7" fillId="0" borderId="0" xfId="1" applyNumberFormat="1" applyFont="1" applyFill="1" applyBorder="1"/>
    <xf numFmtId="10" fontId="7" fillId="0" borderId="0" xfId="1" applyNumberFormat="1" applyBorder="1"/>
    <xf numFmtId="3" fontId="7" fillId="0" borderId="0" xfId="1" applyNumberFormat="1" applyFont="1" applyFill="1" applyBorder="1" applyAlignment="1">
      <alignment horizontal="right" vertical="center"/>
    </xf>
    <xf numFmtId="3" fontId="7" fillId="0" borderId="0" xfId="1" applyNumberFormat="1" applyFont="1" applyFill="1" applyBorder="1" applyAlignment="1">
      <alignment vertical="center"/>
    </xf>
    <xf numFmtId="0" fontId="7" fillId="0" borderId="0" xfId="1" applyFill="1" applyBorder="1"/>
    <xf numFmtId="0" fontId="7" fillId="0" borderId="0" xfId="1" applyFont="1" applyFill="1" applyBorder="1" applyAlignment="1">
      <alignment wrapText="1"/>
    </xf>
    <xf numFmtId="0" fontId="2" fillId="0" borderId="0" xfId="14"/>
    <xf numFmtId="3" fontId="7" fillId="0" borderId="0" xfId="14" applyNumberFormat="1" applyFont="1" applyFill="1" applyBorder="1"/>
    <xf numFmtId="0" fontId="14" fillId="0" borderId="0" xfId="14" applyFont="1"/>
    <xf numFmtId="0" fontId="3" fillId="0" borderId="0" xfId="14" applyFont="1"/>
    <xf numFmtId="3" fontId="11" fillId="0" borderId="0" xfId="14" applyNumberFormat="1" applyFont="1" applyFill="1" applyBorder="1"/>
    <xf numFmtId="0" fontId="11" fillId="0" borderId="0" xfId="14" applyFont="1"/>
    <xf numFmtId="0" fontId="14" fillId="0" borderId="0" xfId="14" applyFont="1" applyAlignment="1">
      <alignment horizontal="left"/>
    </xf>
    <xf numFmtId="3" fontId="2" fillId="0" borderId="0" xfId="14" applyNumberFormat="1"/>
    <xf numFmtId="3" fontId="14" fillId="0" borderId="0" xfId="14" applyNumberFormat="1" applyFont="1"/>
    <xf numFmtId="0" fontId="7" fillId="0" borderId="0" xfId="14" applyFont="1" applyFill="1" applyBorder="1"/>
    <xf numFmtId="3" fontId="7" fillId="0" borderId="0" xfId="14" applyNumberFormat="1" applyFont="1" applyFill="1" applyBorder="1" applyProtection="1">
      <protection locked="0"/>
    </xf>
    <xf numFmtId="0" fontId="7" fillId="0" borderId="0" xfId="14" applyFont="1" applyFill="1" applyBorder="1" applyAlignment="1"/>
    <xf numFmtId="4" fontId="11" fillId="0" borderId="0" xfId="14" applyNumberFormat="1" applyFont="1" applyFill="1" applyBorder="1"/>
    <xf numFmtId="4" fontId="11" fillId="0" borderId="0" xfId="14" applyNumberFormat="1" applyFont="1" applyFill="1" applyBorder="1" applyAlignment="1"/>
    <xf numFmtId="10" fontId="11" fillId="0" borderId="0" xfId="14" applyNumberFormat="1" applyFont="1" applyFill="1" applyBorder="1"/>
    <xf numFmtId="0" fontId="10" fillId="0" borderId="0" xfId="14" applyFont="1" applyFill="1" applyBorder="1"/>
    <xf numFmtId="3" fontId="10" fillId="0" borderId="0" xfId="14" applyNumberFormat="1" applyFont="1" applyFill="1" applyBorder="1"/>
    <xf numFmtId="0" fontId="10" fillId="0" borderId="0" xfId="14" applyFont="1" applyFill="1" applyBorder="1" applyAlignment="1">
      <alignment vertical="center"/>
    </xf>
    <xf numFmtId="0" fontId="2" fillId="0" borderId="0" xfId="14" applyFill="1" applyBorder="1" applyAlignment="1">
      <alignment wrapText="1"/>
    </xf>
    <xf numFmtId="3" fontId="6" fillId="0" borderId="0" xfId="14" applyNumberFormat="1" applyFont="1" applyFill="1" applyBorder="1" applyAlignment="1">
      <alignment wrapText="1"/>
    </xf>
    <xf numFmtId="0" fontId="6" fillId="0" borderId="0" xfId="14" applyNumberFormat="1" applyFont="1" applyFill="1" applyBorder="1" applyAlignment="1">
      <alignment horizontal="center"/>
    </xf>
    <xf numFmtId="0" fontId="16" fillId="0" borderId="0" xfId="1" applyFont="1"/>
    <xf numFmtId="4" fontId="16" fillId="0" borderId="0" xfId="1" applyNumberFormat="1" applyFont="1"/>
    <xf numFmtId="0" fontId="16" fillId="0" borderId="0" xfId="1" applyFont="1" applyAlignment="1">
      <alignment horizontal="center"/>
    </xf>
    <xf numFmtId="165" fontId="19" fillId="0" borderId="1" xfId="1" applyNumberFormat="1" applyFont="1" applyFill="1" applyBorder="1"/>
    <xf numFmtId="165" fontId="16" fillId="0" borderId="1" xfId="1" applyNumberFormat="1" applyFont="1" applyFill="1" applyBorder="1"/>
    <xf numFmtId="165" fontId="16" fillId="0" borderId="1" xfId="1" applyNumberFormat="1" applyFont="1" applyBorder="1"/>
    <xf numFmtId="165" fontId="19" fillId="0" borderId="1" xfId="1" applyNumberFormat="1" applyFont="1" applyBorder="1"/>
    <xf numFmtId="0" fontId="19" fillId="0" borderId="1" xfId="1" applyFont="1" applyBorder="1"/>
    <xf numFmtId="0" fontId="16" fillId="0" borderId="1" xfId="1" applyFont="1" applyBorder="1" applyAlignment="1">
      <alignment horizontal="center"/>
    </xf>
    <xf numFmtId="0" fontId="7" fillId="0" borderId="0" xfId="1" applyAlignment="1">
      <alignment vertical="top" wrapText="1"/>
    </xf>
    <xf numFmtId="0" fontId="7" fillId="2" borderId="0" xfId="1" applyFill="1" applyAlignment="1">
      <alignment vertical="top" wrapText="1"/>
    </xf>
    <xf numFmtId="165" fontId="7" fillId="2" borderId="0" xfId="1" applyNumberFormat="1" applyFont="1" applyFill="1" applyAlignment="1">
      <alignment vertical="top" wrapText="1"/>
    </xf>
    <xf numFmtId="165" fontId="16" fillId="2" borderId="0" xfId="1" applyNumberFormat="1" applyFont="1" applyFill="1" applyAlignment="1">
      <alignment vertical="top" wrapText="1"/>
    </xf>
    <xf numFmtId="0" fontId="16" fillId="2" borderId="0" xfId="1" applyFont="1" applyFill="1" applyAlignment="1">
      <alignment vertical="top" wrapText="1"/>
    </xf>
    <xf numFmtId="0" fontId="16" fillId="2" borderId="0" xfId="1" applyFont="1" applyFill="1" applyBorder="1" applyAlignment="1">
      <alignment vertical="top" wrapText="1"/>
    </xf>
    <xf numFmtId="0" fontId="16" fillId="2" borderId="0" xfId="1" applyFont="1" applyFill="1" applyAlignment="1">
      <alignment horizontal="center" vertical="top" wrapText="1"/>
    </xf>
    <xf numFmtId="0" fontId="7" fillId="2" borderId="0" xfId="1" applyFont="1" applyFill="1" applyAlignment="1">
      <alignment horizontal="center" vertical="top" wrapText="1"/>
    </xf>
    <xf numFmtId="49" fontId="16" fillId="2" borderId="0" xfId="1" applyNumberFormat="1" applyFont="1" applyFill="1" applyBorder="1" applyAlignment="1">
      <alignment horizontal="center" vertical="top" wrapText="1"/>
    </xf>
    <xf numFmtId="166" fontId="16" fillId="0" borderId="0" xfId="1" applyNumberFormat="1" applyFont="1" applyFill="1" applyBorder="1" applyAlignment="1">
      <alignment horizontal="center"/>
    </xf>
    <xf numFmtId="0" fontId="16" fillId="0" borderId="0" xfId="1" applyFont="1" applyFill="1" applyBorder="1" applyAlignment="1">
      <alignment horizontal="center"/>
    </xf>
    <xf numFmtId="165" fontId="21" fillId="0" borderId="1" xfId="1" applyNumberFormat="1" applyFont="1" applyFill="1" applyBorder="1"/>
    <xf numFmtId="0" fontId="21" fillId="0" borderId="1" xfId="1" applyFont="1" applyFill="1" applyBorder="1" applyAlignment="1">
      <alignment horizontal="left"/>
    </xf>
    <xf numFmtId="167" fontId="16" fillId="0" borderId="1" xfId="1" applyNumberFormat="1" applyFont="1" applyFill="1" applyBorder="1" applyAlignment="1">
      <alignment horizontal="center"/>
    </xf>
    <xf numFmtId="0" fontId="16" fillId="0" borderId="1" xfId="1" applyFont="1" applyFill="1" applyBorder="1" applyAlignment="1">
      <alignment horizontal="center"/>
    </xf>
    <xf numFmtId="0" fontId="16" fillId="0" borderId="0" xfId="1" applyFont="1" applyAlignment="1">
      <alignment vertical="top" wrapText="1"/>
    </xf>
    <xf numFmtId="165" fontId="16" fillId="0" borderId="0" xfId="1" applyNumberFormat="1" applyFont="1" applyFill="1" applyBorder="1" applyAlignment="1">
      <alignment horizontal="right" wrapText="1"/>
    </xf>
    <xf numFmtId="4" fontId="16" fillId="0" borderId="0" xfId="1" applyNumberFormat="1" applyFont="1" applyFill="1" applyBorder="1" applyAlignment="1"/>
    <xf numFmtId="165" fontId="16" fillId="0" borderId="0" xfId="1" applyNumberFormat="1" applyFont="1" applyFill="1" applyBorder="1" applyAlignment="1">
      <alignment wrapText="1"/>
    </xf>
    <xf numFmtId="0" fontId="16" fillId="0" borderId="0" xfId="1" applyFont="1" applyFill="1" applyBorder="1" applyAlignment="1"/>
    <xf numFmtId="167" fontId="16" fillId="0" borderId="0" xfId="1" applyNumberFormat="1" applyFont="1" applyFill="1" applyBorder="1" applyAlignment="1">
      <alignment horizontal="center" vertical="top" wrapText="1"/>
    </xf>
    <xf numFmtId="166" fontId="16" fillId="0" borderId="0" xfId="1" applyNumberFormat="1" applyFont="1" applyFill="1" applyBorder="1" applyAlignment="1">
      <alignment horizontal="center" vertical="top" wrapText="1"/>
    </xf>
    <xf numFmtId="0" fontId="16" fillId="0" borderId="0" xfId="1" applyFont="1" applyFill="1" applyBorder="1" applyAlignment="1">
      <alignment horizontal="center" vertical="top" wrapText="1"/>
    </xf>
    <xf numFmtId="165" fontId="16" fillId="2" borderId="0" xfId="1" applyNumberFormat="1" applyFont="1" applyFill="1" applyBorder="1" applyAlignment="1">
      <alignment horizontal="right" wrapText="1"/>
    </xf>
    <xf numFmtId="4" fontId="16" fillId="2" borderId="0" xfId="1" applyNumberFormat="1" applyFont="1" applyFill="1" applyBorder="1" applyAlignment="1"/>
    <xf numFmtId="165" fontId="16" fillId="2" borderId="0" xfId="1" applyNumberFormat="1" applyFont="1" applyFill="1" applyBorder="1" applyAlignment="1">
      <alignment wrapText="1"/>
    </xf>
    <xf numFmtId="0" fontId="16" fillId="2" borderId="0" xfId="1" applyFont="1" applyFill="1" applyBorder="1"/>
    <xf numFmtId="167" fontId="16" fillId="2" borderId="0" xfId="1" applyNumberFormat="1" applyFont="1" applyFill="1" applyBorder="1" applyAlignment="1">
      <alignment horizontal="center" vertical="top" wrapText="1"/>
    </xf>
    <xf numFmtId="0" fontId="16" fillId="2" borderId="0" xfId="1" applyFont="1" applyFill="1" applyBorder="1" applyAlignment="1">
      <alignment horizontal="center" vertical="top" wrapText="1"/>
    </xf>
    <xf numFmtId="165" fontId="16" fillId="2" borderId="0" xfId="1" applyNumberFormat="1" applyFont="1" applyFill="1" applyBorder="1" applyAlignment="1">
      <alignment horizontal="right" vertical="center" wrapText="1"/>
    </xf>
    <xf numFmtId="4" fontId="16" fillId="2" borderId="0" xfId="1" applyNumberFormat="1" applyFont="1" applyFill="1" applyBorder="1" applyAlignment="1">
      <alignment vertical="center" wrapText="1"/>
    </xf>
    <xf numFmtId="165" fontId="16" fillId="2" borderId="0" xfId="1" applyNumberFormat="1" applyFont="1" applyFill="1" applyBorder="1" applyAlignment="1">
      <alignment vertical="center" wrapText="1"/>
    </xf>
    <xf numFmtId="4" fontId="16" fillId="2" borderId="0" xfId="1" applyNumberFormat="1" applyFont="1" applyFill="1" applyBorder="1" applyAlignment="1">
      <alignment wrapText="1"/>
    </xf>
    <xf numFmtId="166" fontId="16" fillId="2" borderId="0" xfId="1" applyNumberFormat="1" applyFont="1" applyFill="1" applyBorder="1" applyAlignment="1">
      <alignment vertical="top" wrapText="1"/>
    </xf>
    <xf numFmtId="0" fontId="16" fillId="2" borderId="0" xfId="1" applyFont="1" applyFill="1" applyBorder="1" applyAlignment="1">
      <alignment wrapText="1"/>
    </xf>
    <xf numFmtId="167" fontId="16" fillId="0" borderId="0" xfId="1" applyNumberFormat="1" applyFont="1" applyFill="1" applyBorder="1" applyAlignment="1">
      <alignment horizontal="center"/>
    </xf>
    <xf numFmtId="0" fontId="21" fillId="0" borderId="1" xfId="1" applyFont="1" applyFill="1" applyBorder="1"/>
    <xf numFmtId="165" fontId="21" fillId="0" borderId="0" xfId="1" applyNumberFormat="1" applyFont="1" applyFill="1" applyBorder="1"/>
    <xf numFmtId="165" fontId="16" fillId="0" borderId="0" xfId="1" applyNumberFormat="1" applyFont="1" applyFill="1" applyBorder="1"/>
    <xf numFmtId="0" fontId="21" fillId="0" borderId="0" xfId="1" applyFont="1" applyFill="1" applyBorder="1" applyAlignment="1">
      <alignment horizontal="left"/>
    </xf>
    <xf numFmtId="1" fontId="16" fillId="2" borderId="0" xfId="1" applyNumberFormat="1" applyFont="1" applyFill="1" applyBorder="1" applyAlignment="1">
      <alignment horizontal="left" vertical="top" wrapText="1"/>
    </xf>
    <xf numFmtId="49" fontId="16" fillId="2" borderId="0" xfId="1" applyNumberFormat="1" applyFont="1" applyFill="1" applyBorder="1" applyAlignment="1">
      <alignment vertical="top" wrapText="1"/>
    </xf>
    <xf numFmtId="0" fontId="16" fillId="2" borderId="0" xfId="1" applyNumberFormat="1" applyFont="1" applyFill="1" applyBorder="1" applyAlignment="1">
      <alignment horizontal="center"/>
    </xf>
    <xf numFmtId="0" fontId="16" fillId="2" borderId="0" xfId="1" applyFont="1" applyFill="1" applyBorder="1" applyAlignment="1">
      <alignment horizontal="center"/>
    </xf>
    <xf numFmtId="166" fontId="16" fillId="2" borderId="0" xfId="1" applyNumberFormat="1" applyFont="1" applyFill="1" applyBorder="1" applyAlignment="1">
      <alignment horizontal="center" vertical="top" wrapText="1"/>
    </xf>
    <xf numFmtId="0" fontId="16" fillId="0" borderId="0" xfId="1" applyFont="1" applyFill="1"/>
    <xf numFmtId="166" fontId="16" fillId="0" borderId="1" xfId="1" applyNumberFormat="1" applyFont="1" applyFill="1" applyBorder="1" applyAlignment="1">
      <alignment horizontal="center"/>
    </xf>
    <xf numFmtId="168" fontId="16" fillId="0" borderId="1" xfId="1" applyNumberFormat="1" applyFont="1" applyFill="1" applyBorder="1" applyAlignment="1">
      <alignment horizontal="center"/>
    </xf>
    <xf numFmtId="165" fontId="16" fillId="2" borderId="0" xfId="1" applyNumberFormat="1" applyFont="1" applyFill="1" applyBorder="1" applyAlignment="1"/>
    <xf numFmtId="0" fontId="16" fillId="2" borderId="0" xfId="1" quotePrefix="1" applyFont="1" applyFill="1" applyBorder="1" applyAlignment="1">
      <alignment horizontal="right"/>
    </xf>
    <xf numFmtId="0" fontId="16" fillId="2" borderId="0" xfId="1" quotePrefix="1" applyFont="1" applyFill="1" applyBorder="1"/>
    <xf numFmtId="0" fontId="16" fillId="2" borderId="0" xfId="1" quotePrefix="1" applyFont="1" applyFill="1" applyBorder="1" applyAlignment="1">
      <alignment horizontal="center"/>
    </xf>
    <xf numFmtId="0" fontId="16" fillId="2" borderId="0" xfId="1" applyFont="1" applyFill="1" applyBorder="1" applyAlignment="1">
      <alignment vertical="top"/>
    </xf>
    <xf numFmtId="0" fontId="16" fillId="2" borderId="0" xfId="1" applyFont="1" applyFill="1" applyBorder="1" applyAlignment="1">
      <alignment horizontal="center" vertical="top"/>
    </xf>
    <xf numFmtId="166" fontId="16" fillId="2" borderId="0" xfId="1" applyNumberFormat="1" applyFont="1" applyFill="1" applyBorder="1" applyAlignment="1">
      <alignment horizontal="center" vertical="top"/>
    </xf>
    <xf numFmtId="0" fontId="16" fillId="2" borderId="0" xfId="1" applyFont="1" applyFill="1" applyBorder="1" applyAlignment="1"/>
    <xf numFmtId="166" fontId="16" fillId="2" borderId="0" xfId="1" applyNumberFormat="1" applyFont="1" applyFill="1" applyBorder="1" applyAlignment="1">
      <alignment horizontal="center"/>
    </xf>
    <xf numFmtId="165" fontId="16" fillId="2" borderId="0" xfId="1" applyNumberFormat="1" applyFont="1" applyFill="1" applyAlignment="1"/>
    <xf numFmtId="4" fontId="16" fillId="2" borderId="0" xfId="1" applyNumberFormat="1" applyFont="1" applyFill="1" applyAlignment="1"/>
    <xf numFmtId="0" fontId="16" fillId="2" borderId="0" xfId="1" applyFont="1" applyFill="1" applyAlignment="1">
      <alignment horizontal="center" vertical="top"/>
    </xf>
    <xf numFmtId="49" fontId="16" fillId="2" borderId="0" xfId="1" applyNumberFormat="1" applyFont="1" applyFill="1" applyAlignment="1">
      <alignment horizontal="center" vertical="top"/>
    </xf>
    <xf numFmtId="165" fontId="16" fillId="2" borderId="0" xfId="1" applyNumberFormat="1" applyFont="1" applyFill="1" applyBorder="1" applyAlignment="1">
      <alignment vertical="top"/>
    </xf>
    <xf numFmtId="4" fontId="16" fillId="2" borderId="0" xfId="1" applyNumberFormat="1" applyFont="1" applyFill="1" applyBorder="1" applyAlignment="1">
      <alignment vertical="top"/>
    </xf>
    <xf numFmtId="0" fontId="16" fillId="2" borderId="0" xfId="1" applyFont="1" applyFill="1" applyAlignment="1">
      <alignment wrapText="1"/>
    </xf>
    <xf numFmtId="14" fontId="16" fillId="2" borderId="0" xfId="1" quotePrefix="1" applyNumberFormat="1" applyFont="1" applyFill="1" applyBorder="1"/>
    <xf numFmtId="166" fontId="16" fillId="2" borderId="0" xfId="1" applyNumberFormat="1" applyFont="1" applyFill="1" applyAlignment="1">
      <alignment horizontal="center"/>
    </xf>
    <xf numFmtId="0" fontId="16" fillId="2" borderId="0" xfId="1" applyNumberFormat="1" applyFont="1" applyFill="1" applyAlignment="1">
      <alignment horizontal="center" vertical="top"/>
    </xf>
    <xf numFmtId="0" fontId="16" fillId="2" borderId="0" xfId="1" applyFont="1" applyFill="1"/>
    <xf numFmtId="4" fontId="16" fillId="0" borderId="0" xfId="1" applyNumberFormat="1" applyFont="1" applyFill="1" applyBorder="1" applyAlignment="1">
      <alignment wrapText="1"/>
    </xf>
    <xf numFmtId="166" fontId="16" fillId="2" borderId="0" xfId="1" applyNumberFormat="1" applyFont="1" applyFill="1" applyBorder="1"/>
    <xf numFmtId="0" fontId="18" fillId="0" borderId="0" xfId="1" applyFont="1"/>
    <xf numFmtId="165" fontId="21" fillId="0" borderId="1" xfId="1" applyNumberFormat="1" applyFont="1" applyFill="1" applyBorder="1" applyAlignment="1">
      <alignment vertical="top"/>
    </xf>
    <xf numFmtId="0" fontId="21" fillId="0" borderId="1" xfId="1" applyFont="1" applyFill="1" applyBorder="1" applyAlignment="1">
      <alignment vertical="top"/>
    </xf>
    <xf numFmtId="0" fontId="16" fillId="0" borderId="1" xfId="1" applyFont="1" applyFill="1" applyBorder="1" applyAlignment="1">
      <alignment horizontal="center" vertical="top" wrapText="1"/>
    </xf>
    <xf numFmtId="165" fontId="16" fillId="2" borderId="0" xfId="1" applyNumberFormat="1" applyFont="1" applyFill="1" applyAlignment="1">
      <alignment vertical="top"/>
    </xf>
    <xf numFmtId="0" fontId="16" fillId="2" borderId="0" xfId="1" applyFont="1" applyFill="1" applyAlignment="1">
      <alignment vertical="top"/>
    </xf>
    <xf numFmtId="0" fontId="20" fillId="0" borderId="0" xfId="1" applyFont="1" applyFill="1" applyBorder="1" applyAlignment="1">
      <alignment horizontal="right" vertical="top"/>
    </xf>
    <xf numFmtId="0" fontId="20" fillId="0" borderId="0" xfId="1" applyFont="1" applyFill="1" applyAlignment="1">
      <alignment vertical="top"/>
    </xf>
    <xf numFmtId="165" fontId="21" fillId="0" borderId="0" xfId="1" applyNumberFormat="1" applyFont="1" applyBorder="1" applyAlignment="1">
      <alignment vertical="top"/>
    </xf>
    <xf numFmtId="0" fontId="21" fillId="0" borderId="0" xfId="1" applyFont="1" applyBorder="1" applyAlignment="1">
      <alignment vertical="top"/>
    </xf>
    <xf numFmtId="0" fontId="20" fillId="0" borderId="0" xfId="1" applyFont="1" applyFill="1" applyBorder="1" applyAlignment="1">
      <alignment vertical="top"/>
    </xf>
    <xf numFmtId="0" fontId="16" fillId="0" borderId="0" xfId="1" applyFont="1" applyFill="1" applyBorder="1" applyAlignment="1">
      <alignment vertical="top" wrapText="1"/>
    </xf>
    <xf numFmtId="167" fontId="16" fillId="2" borderId="0" xfId="1" quotePrefix="1" applyNumberFormat="1" applyFont="1" applyFill="1" applyBorder="1" applyAlignment="1">
      <alignment vertical="top" wrapText="1"/>
    </xf>
    <xf numFmtId="168" fontId="16" fillId="2" borderId="0" xfId="1" quotePrefix="1" applyNumberFormat="1" applyFont="1" applyFill="1" applyBorder="1" applyAlignment="1">
      <alignment horizontal="center" vertical="top" wrapText="1"/>
    </xf>
    <xf numFmtId="0" fontId="16" fillId="2" borderId="0" xfId="1" quotePrefix="1" applyFont="1" applyFill="1" applyBorder="1" applyAlignment="1">
      <alignment horizontal="center" vertical="top" wrapText="1"/>
    </xf>
    <xf numFmtId="0" fontId="7" fillId="2" borderId="0" xfId="1" applyFill="1" applyAlignment="1">
      <alignment horizontal="center" vertical="top" wrapText="1"/>
    </xf>
    <xf numFmtId="165" fontId="16" fillId="2" borderId="1" xfId="1" applyNumberFormat="1" applyFont="1" applyFill="1" applyBorder="1" applyAlignment="1">
      <alignment horizontal="right" vertical="top"/>
    </xf>
    <xf numFmtId="0" fontId="16" fillId="2" borderId="1" xfId="1" applyFont="1" applyFill="1" applyBorder="1" applyAlignment="1">
      <alignment vertical="top"/>
    </xf>
    <xf numFmtId="0" fontId="7" fillId="2" borderId="1" xfId="1" applyFill="1" applyBorder="1" applyAlignment="1">
      <alignment horizontal="center" vertical="top" wrapText="1"/>
    </xf>
    <xf numFmtId="0" fontId="16" fillId="2" borderId="1" xfId="1" applyFont="1" applyFill="1" applyBorder="1" applyAlignment="1">
      <alignment horizontal="center" vertical="top" wrapText="1"/>
    </xf>
    <xf numFmtId="0" fontId="20" fillId="2" borderId="0" xfId="1" applyFont="1" applyFill="1" applyBorder="1" applyAlignment="1">
      <alignment horizontal="right" vertical="top"/>
    </xf>
    <xf numFmtId="0" fontId="20" fillId="2" borderId="0" xfId="1" applyFont="1" applyFill="1" applyAlignment="1">
      <alignment vertical="top"/>
    </xf>
    <xf numFmtId="0" fontId="7" fillId="2" borderId="0" xfId="1" applyFont="1" applyFill="1" applyAlignment="1">
      <alignment horizontal="right" vertical="top" wrapText="1"/>
    </xf>
    <xf numFmtId="0" fontId="16" fillId="2" borderId="1" xfId="1" applyFont="1" applyFill="1" applyBorder="1" applyAlignment="1">
      <alignment vertical="top" wrapText="1"/>
    </xf>
    <xf numFmtId="167" fontId="16" fillId="2" borderId="1" xfId="1" applyNumberFormat="1" applyFont="1" applyFill="1" applyBorder="1" applyAlignment="1">
      <alignment horizontal="center" vertical="top" wrapText="1"/>
    </xf>
    <xf numFmtId="166" fontId="16" fillId="2" borderId="1" xfId="1" applyNumberFormat="1" applyFont="1" applyFill="1" applyBorder="1" applyAlignment="1">
      <alignment horizontal="center" vertical="top" wrapText="1"/>
    </xf>
    <xf numFmtId="4" fontId="16" fillId="2" borderId="1" xfId="1" applyNumberFormat="1" applyFont="1" applyFill="1" applyBorder="1" applyAlignment="1">
      <alignment vertical="top" wrapText="1"/>
    </xf>
    <xf numFmtId="168" fontId="16" fillId="2" borderId="1" xfId="1" applyNumberFormat="1" applyFont="1" applyFill="1" applyBorder="1" applyAlignment="1">
      <alignment horizontal="center" vertical="top" wrapText="1"/>
    </xf>
    <xf numFmtId="167" fontId="16" fillId="2" borderId="1" xfId="1" applyNumberFormat="1" applyFont="1" applyFill="1" applyBorder="1" applyAlignment="1">
      <alignment horizontal="center" vertical="top"/>
    </xf>
    <xf numFmtId="166" fontId="16" fillId="2" borderId="1" xfId="1" applyNumberFormat="1" applyFont="1" applyFill="1" applyBorder="1" applyAlignment="1">
      <alignment horizontal="center" vertical="top"/>
    </xf>
    <xf numFmtId="0" fontId="16" fillId="2" borderId="1" xfId="1" applyFont="1" applyFill="1" applyBorder="1" applyAlignment="1">
      <alignment horizontal="center" vertical="top"/>
    </xf>
    <xf numFmtId="4" fontId="16" fillId="2" borderId="0" xfId="1" applyNumberFormat="1" applyFont="1" applyFill="1" applyBorder="1" applyAlignment="1">
      <alignment vertical="top" wrapText="1"/>
    </xf>
    <xf numFmtId="167" fontId="16" fillId="2" borderId="0" xfId="1" applyNumberFormat="1" applyFont="1" applyFill="1" applyBorder="1" applyAlignment="1">
      <alignment horizontal="center" vertical="top"/>
    </xf>
    <xf numFmtId="167" fontId="16" fillId="2" borderId="1" xfId="1" applyNumberFormat="1" applyFont="1" applyFill="1" applyBorder="1" applyAlignment="1">
      <alignment vertical="top" wrapText="1"/>
    </xf>
    <xf numFmtId="49" fontId="16" fillId="2" borderId="1" xfId="1" applyNumberFormat="1" applyFont="1" applyFill="1" applyBorder="1" applyAlignment="1">
      <alignment horizontal="center" vertical="top" wrapText="1"/>
    </xf>
    <xf numFmtId="165" fontId="16" fillId="2" borderId="1" xfId="1" applyNumberFormat="1" applyFont="1" applyFill="1" applyBorder="1" applyAlignment="1">
      <alignment horizontal="right" vertical="top" wrapText="1"/>
    </xf>
    <xf numFmtId="165" fontId="21" fillId="2" borderId="1" xfId="1" applyNumberFormat="1" applyFont="1" applyFill="1" applyBorder="1" applyAlignment="1">
      <alignment vertical="top"/>
    </xf>
    <xf numFmtId="0" fontId="21" fillId="2" borderId="1" xfId="1" applyFont="1" applyFill="1" applyBorder="1" applyAlignment="1">
      <alignment horizontal="left" vertical="top"/>
    </xf>
    <xf numFmtId="167" fontId="18" fillId="2" borderId="1" xfId="1" applyNumberFormat="1" applyFont="1" applyFill="1" applyBorder="1" applyAlignment="1">
      <alignment vertical="top"/>
    </xf>
    <xf numFmtId="0" fontId="18" fillId="2" borderId="1" xfId="1" applyFont="1" applyFill="1" applyBorder="1" applyAlignment="1">
      <alignment vertical="top"/>
    </xf>
    <xf numFmtId="0" fontId="18" fillId="2" borderId="1" xfId="1" applyFont="1" applyFill="1" applyBorder="1"/>
    <xf numFmtId="0" fontId="16" fillId="2" borderId="0" xfId="1" applyFont="1" applyFill="1" applyAlignment="1"/>
    <xf numFmtId="166" fontId="16" fillId="2" borderId="0" xfId="1" applyNumberFormat="1" applyFont="1" applyFill="1" applyAlignment="1">
      <alignment horizontal="center" vertical="top"/>
    </xf>
    <xf numFmtId="167" fontId="16" fillId="2" borderId="0" xfId="1" applyNumberFormat="1" applyFont="1" applyFill="1" applyAlignment="1">
      <alignment horizontal="center" vertical="top" wrapText="1"/>
    </xf>
    <xf numFmtId="165" fontId="16" fillId="2" borderId="0" xfId="1" applyNumberFormat="1" applyFont="1" applyFill="1" applyBorder="1" applyAlignment="1">
      <alignment vertical="top" wrapText="1"/>
    </xf>
    <xf numFmtId="165" fontId="16" fillId="2" borderId="0" xfId="1" applyNumberFormat="1" applyFont="1" applyFill="1" applyAlignment="1">
      <alignment horizontal="right" vertical="top"/>
    </xf>
    <xf numFmtId="167" fontId="16" fillId="2" borderId="0" xfId="1" applyNumberFormat="1" applyFont="1" applyFill="1" applyAlignment="1">
      <alignment horizontal="center" vertical="top"/>
    </xf>
    <xf numFmtId="0" fontId="16" fillId="2" borderId="0" xfId="1" applyFont="1" applyFill="1" applyAlignment="1">
      <alignment horizontal="left" vertical="top"/>
    </xf>
    <xf numFmtId="0" fontId="20" fillId="2" borderId="0" xfId="1" applyFont="1" applyFill="1" applyAlignment="1">
      <alignment horizontal="right"/>
    </xf>
    <xf numFmtId="0" fontId="20" fillId="2" borderId="0" xfId="1" applyFont="1" applyFill="1" applyAlignment="1"/>
    <xf numFmtId="167" fontId="16" fillId="2" borderId="0" xfId="1" applyNumberFormat="1" applyFont="1" applyFill="1" applyAlignment="1"/>
    <xf numFmtId="167" fontId="16" fillId="2" borderId="0" xfId="1" applyNumberFormat="1" applyFont="1" applyFill="1" applyBorder="1" applyAlignment="1">
      <alignment vertical="top" wrapText="1"/>
    </xf>
    <xf numFmtId="0" fontId="16" fillId="2" borderId="0" xfId="1" applyFont="1" applyFill="1" applyBorder="1" applyAlignment="1">
      <alignment horizontal="left" vertical="top" wrapText="1"/>
    </xf>
    <xf numFmtId="0" fontId="16" fillId="2" borderId="0" xfId="1" applyFont="1" applyFill="1" applyAlignment="1">
      <alignment horizontal="center"/>
    </xf>
    <xf numFmtId="0" fontId="16" fillId="0" borderId="1" xfId="1" applyFont="1" applyBorder="1" applyAlignment="1">
      <alignment vertical="top" wrapText="1"/>
    </xf>
    <xf numFmtId="167" fontId="16" fillId="2" borderId="1" xfId="1" applyNumberFormat="1" applyFont="1" applyFill="1" applyBorder="1"/>
    <xf numFmtId="0" fontId="16" fillId="2" borderId="1" xfId="1" applyFont="1" applyFill="1" applyBorder="1"/>
    <xf numFmtId="49" fontId="16" fillId="2" borderId="1" xfId="1" applyNumberFormat="1" applyFont="1" applyFill="1" applyBorder="1" applyAlignment="1">
      <alignment horizontal="center" vertical="top"/>
    </xf>
    <xf numFmtId="0" fontId="18" fillId="2" borderId="0" xfId="1" applyFont="1" applyFill="1"/>
    <xf numFmtId="0" fontId="7" fillId="0" borderId="0" xfId="1" applyFont="1"/>
    <xf numFmtId="0" fontId="7" fillId="0" borderId="0" xfId="1" applyFont="1" applyFill="1"/>
    <xf numFmtId="169" fontId="7" fillId="0" borderId="0" xfId="1" applyNumberFormat="1" applyFont="1"/>
    <xf numFmtId="4" fontId="7" fillId="0" borderId="0" xfId="1" applyNumberFormat="1" applyFill="1"/>
    <xf numFmtId="169" fontId="7" fillId="0" borderId="0" xfId="1" applyNumberFormat="1"/>
    <xf numFmtId="0" fontId="23" fillId="0" borderId="0" xfId="1" applyFont="1"/>
    <xf numFmtId="3" fontId="23" fillId="0" borderId="0" xfId="1" applyNumberFormat="1" applyFont="1"/>
    <xf numFmtId="4" fontId="11" fillId="0" borderId="0" xfId="1" applyNumberFormat="1" applyFont="1"/>
    <xf numFmtId="2" fontId="11" fillId="0" borderId="0" xfId="1" applyNumberFormat="1" applyFont="1" applyFill="1" applyBorder="1"/>
    <xf numFmtId="0" fontId="6" fillId="0" borderId="0" xfId="1" applyFont="1" applyFill="1" applyBorder="1"/>
    <xf numFmtId="3" fontId="11" fillId="0" borderId="0" xfId="1" applyNumberFormat="1" applyFont="1" applyFill="1" applyBorder="1"/>
    <xf numFmtId="0" fontId="10" fillId="0" borderId="0" xfId="1" applyFont="1" applyFill="1"/>
    <xf numFmtId="0" fontId="24" fillId="0" borderId="0" xfId="1" applyFont="1"/>
    <xf numFmtId="1" fontId="7" fillId="0" borderId="0" xfId="1" applyNumberFormat="1" applyFont="1"/>
    <xf numFmtId="3" fontId="14" fillId="0" borderId="0" xfId="1" applyNumberFormat="1" applyFont="1" applyFill="1" applyBorder="1"/>
    <xf numFmtId="14" fontId="7" fillId="0" borderId="0" xfId="1" quotePrefix="1" applyNumberFormat="1" applyFont="1" applyFill="1"/>
    <xf numFmtId="1" fontId="7" fillId="0" borderId="0" xfId="1" applyNumberFormat="1" applyFont="1" applyFill="1" applyBorder="1"/>
    <xf numFmtId="16" fontId="7" fillId="0" borderId="0" xfId="1" quotePrefix="1" applyNumberFormat="1" applyFont="1" applyFill="1" applyProtection="1">
      <protection locked="0" hidden="1"/>
    </xf>
    <xf numFmtId="0" fontId="7" fillId="0" borderId="0" xfId="1" applyFont="1" applyFill="1" applyAlignment="1">
      <alignment horizontal="left"/>
    </xf>
    <xf numFmtId="0" fontId="7" fillId="0" borderId="0" xfId="1" quotePrefix="1" applyFont="1" applyFill="1"/>
    <xf numFmtId="0" fontId="25" fillId="0" borderId="0" xfId="1" applyFont="1"/>
    <xf numFmtId="1" fontId="26" fillId="0" borderId="0" xfId="1" applyNumberFormat="1" applyFont="1"/>
    <xf numFmtId="0" fontId="6" fillId="0" borderId="0" xfId="1" applyFont="1"/>
    <xf numFmtId="49" fontId="7" fillId="0" borderId="0" xfId="1" quotePrefix="1" applyNumberFormat="1" applyFont="1" applyFill="1"/>
    <xf numFmtId="0" fontId="6" fillId="0" borderId="0" xfId="1" applyFont="1" applyFill="1"/>
    <xf numFmtId="0" fontId="27" fillId="0" borderId="0" xfId="1" applyFont="1" applyFill="1"/>
    <xf numFmtId="1" fontId="7" fillId="0" borderId="0" xfId="1" applyNumberFormat="1" applyFont="1" applyFill="1"/>
    <xf numFmtId="0" fontId="23" fillId="0" borderId="0" xfId="1" applyFont="1" applyFill="1"/>
    <xf numFmtId="1" fontId="23" fillId="0" borderId="0" xfId="1" applyNumberFormat="1" applyFont="1" applyFill="1"/>
    <xf numFmtId="169" fontId="7" fillId="0" borderId="0" xfId="1" applyNumberFormat="1" applyFont="1" applyFill="1" applyBorder="1"/>
    <xf numFmtId="1" fontId="27" fillId="0" borderId="0" xfId="1" applyNumberFormat="1" applyFont="1" applyFill="1"/>
    <xf numFmtId="0" fontId="28" fillId="0" borderId="0" xfId="1" applyFont="1" applyFill="1"/>
    <xf numFmtId="0" fontId="29" fillId="0" borderId="0" xfId="1" applyFont="1" applyFill="1"/>
    <xf numFmtId="16" fontId="7" fillId="0" borderId="0" xfId="1" quotePrefix="1" applyNumberFormat="1" applyFont="1" applyFill="1"/>
    <xf numFmtId="0" fontId="6" fillId="0" borderId="0" xfId="1" applyFont="1" applyBorder="1"/>
    <xf numFmtId="0" fontId="6" fillId="0" borderId="0" xfId="1" applyFont="1"/>
    <xf numFmtId="171" fontId="7" fillId="0" borderId="0" xfId="1" applyNumberFormat="1" applyBorder="1"/>
    <xf numFmtId="164" fontId="7" fillId="0" borderId="0" xfId="1" applyNumberFormat="1" applyBorder="1"/>
    <xf numFmtId="0" fontId="23" fillId="0" borderId="0" xfId="1" applyFont="1" applyBorder="1" applyAlignment="1">
      <alignment horizontal="right"/>
    </xf>
    <xf numFmtId="0" fontId="11" fillId="0" borderId="0" xfId="1" applyFont="1" applyBorder="1"/>
    <xf numFmtId="171" fontId="10" fillId="0" borderId="0" xfId="1" applyNumberFormat="1" applyFont="1" applyBorder="1"/>
    <xf numFmtId="164" fontId="11" fillId="0" borderId="0" xfId="1" applyNumberFormat="1" applyFont="1" applyBorder="1"/>
    <xf numFmtId="4" fontId="7" fillId="0" borderId="0" xfId="1" applyNumberFormat="1"/>
    <xf numFmtId="4" fontId="7" fillId="0" borderId="0" xfId="1" applyNumberFormat="1" applyFont="1"/>
    <xf numFmtId="3" fontId="11" fillId="0" borderId="0" xfId="1" applyNumberFormat="1" applyFont="1"/>
    <xf numFmtId="0" fontId="11" fillId="0" borderId="0" xfId="1" applyFont="1"/>
    <xf numFmtId="1" fontId="11" fillId="0" borderId="0" xfId="1" applyNumberFormat="1" applyFont="1"/>
    <xf numFmtId="2" fontId="11" fillId="0" borderId="0" xfId="1" applyNumberFormat="1" applyFont="1"/>
    <xf numFmtId="2" fontId="7" fillId="0" borderId="0" xfId="1" applyNumberFormat="1" applyFont="1"/>
    <xf numFmtId="0" fontId="7" fillId="0" borderId="0" xfId="1" applyAlignment="1">
      <alignment horizontal="left"/>
    </xf>
    <xf numFmtId="2" fontId="7" fillId="0" borderId="0" xfId="1" applyNumberFormat="1" applyAlignment="1">
      <alignment horizontal="right"/>
    </xf>
    <xf numFmtId="3" fontId="7" fillId="0" borderId="0" xfId="1" applyNumberFormat="1" applyAlignment="1">
      <alignment horizontal="right"/>
    </xf>
    <xf numFmtId="0" fontId="7" fillId="0" borderId="0" xfId="1" applyFont="1" applyBorder="1" applyAlignment="1">
      <alignment horizontal="left"/>
    </xf>
    <xf numFmtId="2" fontId="32" fillId="0" borderId="0" xfId="20" applyNumberFormat="1" applyFont="1" applyAlignment="1">
      <alignment horizontal="right"/>
    </xf>
    <xf numFmtId="3" fontId="32" fillId="0" borderId="0" xfId="20" applyNumberFormat="1" applyFont="1" applyBorder="1" applyAlignment="1">
      <alignment horizontal="right"/>
    </xf>
    <xf numFmtId="172" fontId="7" fillId="0" borderId="0" xfId="20" applyFont="1" applyBorder="1" applyAlignment="1" applyProtection="1">
      <alignment horizontal="left"/>
      <protection locked="0"/>
    </xf>
    <xf numFmtId="0" fontId="10" fillId="0" borderId="0" xfId="1" applyFont="1" applyFill="1" applyBorder="1" applyAlignment="1">
      <alignment horizontal="left"/>
    </xf>
    <xf numFmtId="2" fontId="33" fillId="0" borderId="0" xfId="20" applyNumberFormat="1" applyFont="1" applyAlignment="1">
      <alignment horizontal="right"/>
    </xf>
    <xf numFmtId="3" fontId="33" fillId="0" borderId="0" xfId="20" applyNumberFormat="1" applyFont="1" applyBorder="1" applyAlignment="1">
      <alignment horizontal="right"/>
    </xf>
    <xf numFmtId="172" fontId="10" fillId="0" borderId="0" xfId="20" applyFont="1" applyFill="1" applyBorder="1" applyAlignment="1" applyProtection="1">
      <alignment horizontal="left"/>
    </xf>
    <xf numFmtId="172" fontId="7" fillId="0" borderId="0" xfId="20" applyFont="1" applyBorder="1" applyAlignment="1" applyProtection="1">
      <alignment horizontal="left"/>
    </xf>
    <xf numFmtId="1" fontId="6" fillId="0" borderId="0" xfId="1" applyNumberFormat="1" applyFont="1" applyFill="1" applyBorder="1" applyAlignment="1" applyProtection="1">
      <alignment horizontal="right" vertical="top" wrapText="1"/>
    </xf>
    <xf numFmtId="0" fontId="7" fillId="0" borderId="0" xfId="1" applyFont="1" applyFill="1" applyBorder="1" applyAlignment="1">
      <alignment horizontal="left" vertical="top"/>
    </xf>
    <xf numFmtId="0" fontId="6" fillId="0" borderId="0" xfId="0" applyFont="1" applyBorder="1" applyAlignment="1">
      <alignment vertical="top" wrapText="1"/>
    </xf>
    <xf numFmtId="4" fontId="35" fillId="0" borderId="0" xfId="1" applyNumberFormat="1" applyFont="1" applyFill="1" applyBorder="1" applyAlignment="1">
      <alignment horizontal="right"/>
    </xf>
    <xf numFmtId="0" fontId="6" fillId="0" borderId="0" xfId="1" applyFont="1" applyFill="1" applyBorder="1" applyAlignment="1">
      <alignment horizontal="right" vertical="top" wrapText="1"/>
    </xf>
    <xf numFmtId="3" fontId="6" fillId="0" borderId="0" xfId="1" applyNumberFormat="1" applyFont="1" applyFill="1" applyBorder="1" applyAlignment="1">
      <alignment horizontal="right" vertical="center" wrapText="1"/>
    </xf>
    <xf numFmtId="3" fontId="6" fillId="0" borderId="0" xfId="1" applyNumberFormat="1" applyFont="1" applyFill="1" applyBorder="1" applyAlignment="1">
      <alignment horizontal="right" vertical="top" wrapText="1"/>
    </xf>
    <xf numFmtId="3" fontId="6" fillId="0" borderId="0" xfId="14" applyNumberFormat="1" applyFont="1" applyFill="1" applyBorder="1" applyAlignment="1">
      <alignment horizontal="center" vertical="top" wrapText="1"/>
    </xf>
    <xf numFmtId="3" fontId="6" fillId="0" borderId="0" xfId="14" applyNumberFormat="1" applyFont="1" applyFill="1" applyBorder="1" applyAlignment="1">
      <alignment vertical="top" wrapText="1"/>
    </xf>
    <xf numFmtId="0" fontId="6" fillId="0" borderId="0" xfId="14" applyNumberFormat="1" applyFont="1" applyFill="1" applyBorder="1" applyAlignment="1">
      <alignment horizontal="center" wrapText="1"/>
    </xf>
    <xf numFmtId="3" fontId="6" fillId="0" borderId="0" xfId="14" applyNumberFormat="1" applyFont="1" applyFill="1" applyBorder="1" applyAlignment="1">
      <alignment vertical="center" wrapText="1"/>
    </xf>
    <xf numFmtId="3" fontId="6" fillId="0" borderId="0" xfId="14" applyNumberFormat="1" applyFont="1" applyFill="1" applyBorder="1" applyAlignment="1">
      <alignment horizontal="center" wrapText="1"/>
    </xf>
    <xf numFmtId="0" fontId="34" fillId="0" borderId="0" xfId="14" applyFont="1" applyFill="1" applyBorder="1" applyAlignment="1">
      <alignment wrapText="1"/>
    </xf>
    <xf numFmtId="3" fontId="6" fillId="0" borderId="0" xfId="14" applyNumberFormat="1" applyFont="1" applyFill="1" applyBorder="1" applyAlignment="1">
      <alignment horizontal="right" vertical="center" wrapText="1"/>
    </xf>
    <xf numFmtId="3" fontId="6" fillId="0" borderId="0" xfId="14" applyNumberFormat="1" applyFont="1" applyFill="1" applyBorder="1" applyAlignment="1">
      <alignment horizontal="right" vertical="top" wrapText="1"/>
    </xf>
    <xf numFmtId="3" fontId="34" fillId="0" borderId="0" xfId="14" applyNumberFormat="1" applyFont="1" applyFill="1" applyBorder="1" applyAlignment="1">
      <alignment horizontal="right" vertical="top" wrapText="1"/>
    </xf>
    <xf numFmtId="0" fontId="20" fillId="0" borderId="2" xfId="1" applyFont="1" applyFill="1" applyBorder="1" applyAlignment="1">
      <alignment horizontal="center" vertical="center"/>
    </xf>
    <xf numFmtId="0" fontId="20" fillId="0" borderId="2" xfId="1" applyFont="1" applyFill="1" applyBorder="1" applyAlignment="1">
      <alignment horizontal="center" vertical="center" wrapText="1"/>
    </xf>
    <xf numFmtId="0" fontId="20" fillId="0" borderId="2" xfId="1" applyFont="1" applyFill="1" applyBorder="1" applyAlignment="1">
      <alignment vertical="center"/>
    </xf>
    <xf numFmtId="0" fontId="20" fillId="0" borderId="0" xfId="1" applyFont="1" applyFill="1" applyBorder="1" applyAlignment="1">
      <alignment horizontal="center" vertical="center"/>
    </xf>
    <xf numFmtId="0" fontId="20" fillId="0" borderId="0" xfId="1" applyFont="1" applyFill="1" applyBorder="1" applyAlignment="1">
      <alignment horizontal="center"/>
    </xf>
    <xf numFmtId="0" fontId="20" fillId="0" borderId="0" xfId="1" applyFont="1" applyFill="1" applyBorder="1" applyAlignment="1">
      <alignment horizontal="center" vertical="center" wrapText="1"/>
    </xf>
    <xf numFmtId="0" fontId="20" fillId="0" borderId="0" xfId="1" applyFont="1" applyFill="1" applyBorder="1" applyAlignment="1">
      <alignment vertical="center"/>
    </xf>
    <xf numFmtId="0" fontId="20" fillId="0" borderId="0" xfId="1" applyFont="1" applyFill="1" applyBorder="1" applyAlignment="1">
      <alignment wrapText="1"/>
    </xf>
    <xf numFmtId="0" fontId="20" fillId="0" borderId="1" xfId="1" applyFont="1" applyFill="1" applyBorder="1" applyAlignment="1">
      <alignment horizontal="center" vertical="center"/>
    </xf>
    <xf numFmtId="0" fontId="20" fillId="0" borderId="1" xfId="1" applyFont="1" applyBorder="1" applyAlignment="1">
      <alignment horizontal="center"/>
    </xf>
    <xf numFmtId="0" fontId="20" fillId="0" borderId="1" xfId="1" applyFont="1" applyFill="1" applyBorder="1" applyAlignment="1">
      <alignment horizontal="center" vertical="center" wrapText="1"/>
    </xf>
    <xf numFmtId="0" fontId="20" fillId="0" borderId="1" xfId="1" applyFont="1" applyFill="1" applyBorder="1" applyAlignment="1">
      <alignment vertical="center"/>
    </xf>
    <xf numFmtId="0" fontId="20" fillId="0" borderId="1" xfId="1" applyFont="1" applyFill="1" applyBorder="1" applyAlignment="1">
      <alignment horizontal="center"/>
    </xf>
    <xf numFmtId="4" fontId="20" fillId="0" borderId="1" xfId="1" applyNumberFormat="1" applyFont="1" applyFill="1" applyBorder="1" applyAlignment="1">
      <alignment horizontal="center"/>
    </xf>
    <xf numFmtId="0" fontId="20" fillId="2" borderId="2" xfId="1" applyFont="1" applyFill="1" applyBorder="1" applyAlignment="1">
      <alignment vertical="center"/>
    </xf>
    <xf numFmtId="0" fontId="20" fillId="2" borderId="1" xfId="1" applyFont="1" applyFill="1" applyBorder="1" applyAlignment="1">
      <alignment vertical="center"/>
    </xf>
    <xf numFmtId="0" fontId="20" fillId="2" borderId="1" xfId="1" applyFont="1" applyFill="1" applyBorder="1" applyAlignment="1">
      <alignment horizontal="center"/>
    </xf>
    <xf numFmtId="0" fontId="20" fillId="2" borderId="1" xfId="1" applyFont="1" applyFill="1" applyBorder="1" applyAlignment="1">
      <alignment wrapText="1"/>
    </xf>
    <xf numFmtId="0" fontId="20" fillId="2" borderId="2" xfId="1" applyFont="1" applyFill="1" applyBorder="1" applyAlignment="1">
      <alignment horizontal="center"/>
    </xf>
    <xf numFmtId="0" fontId="20" fillId="2" borderId="1" xfId="1" applyFont="1" applyFill="1" applyBorder="1" applyAlignment="1"/>
    <xf numFmtId="0" fontId="6" fillId="0" borderId="0" xfId="1" applyNumberFormat="1" applyFont="1" applyBorder="1" applyAlignment="1">
      <alignment horizontal="right"/>
    </xf>
    <xf numFmtId="0" fontId="6" fillId="0" borderId="0" xfId="1" applyNumberFormat="1" applyFont="1" applyFill="1" applyBorder="1" applyAlignment="1">
      <alignment horizontal="right"/>
    </xf>
    <xf numFmtId="0" fontId="6" fillId="0" borderId="0" xfId="1" applyNumberFormat="1" applyFont="1" applyFill="1" applyBorder="1" applyAlignment="1">
      <alignment horizontal="center" wrapText="1"/>
    </xf>
    <xf numFmtId="0" fontId="6" fillId="0" borderId="0" xfId="1" applyFont="1" applyFill="1" applyBorder="1" applyAlignment="1">
      <alignment horizontal="right" vertical="center"/>
    </xf>
    <xf numFmtId="1" fontId="6" fillId="0" borderId="0" xfId="1" applyNumberFormat="1" applyFont="1" applyFill="1" applyBorder="1" applyAlignment="1">
      <alignment horizontal="right" vertical="center"/>
    </xf>
    <xf numFmtId="0" fontId="6" fillId="0" borderId="0" xfId="1" applyFont="1" applyFill="1" applyBorder="1" applyAlignment="1">
      <alignment horizontal="right"/>
    </xf>
    <xf numFmtId="0" fontId="6" fillId="0" borderId="0" xfId="0" applyFont="1" applyAlignment="1">
      <alignment horizontal="left"/>
    </xf>
    <xf numFmtId="0" fontId="0" fillId="0" borderId="0" xfId="0" applyAlignment="1">
      <alignment horizontal="center"/>
    </xf>
    <xf numFmtId="0" fontId="0" fillId="0" borderId="0" xfId="0" applyAlignment="1">
      <alignment horizontal="left"/>
    </xf>
    <xf numFmtId="0" fontId="0" fillId="0" borderId="0" xfId="0" applyBorder="1" applyAlignment="1">
      <alignment horizontal="center"/>
    </xf>
    <xf numFmtId="0" fontId="5" fillId="0" borderId="0" xfId="0" applyFont="1" applyBorder="1" applyAlignment="1">
      <alignment vertical="top" wrapText="1"/>
    </xf>
    <xf numFmtId="0" fontId="5" fillId="0" borderId="0" xfId="0" applyFont="1" applyBorder="1" applyAlignment="1">
      <alignment horizontal="center" vertical="top" wrapText="1"/>
    </xf>
    <xf numFmtId="0" fontId="5" fillId="0" borderId="0" xfId="0" applyFont="1" applyBorder="1" applyAlignment="1">
      <alignment horizontal="left" vertical="top" wrapText="1"/>
    </xf>
    <xf numFmtId="0" fontId="5" fillId="0" borderId="0" xfId="0" applyFont="1" applyBorder="1" applyAlignment="1">
      <alignment horizontal="center"/>
    </xf>
    <xf numFmtId="0" fontId="12" fillId="0" borderId="0" xfId="1" applyFont="1" applyFill="1" applyBorder="1" applyAlignment="1">
      <alignment horizontal="center" wrapText="1"/>
    </xf>
    <xf numFmtId="0" fontId="7" fillId="0" borderId="0" xfId="1" applyFont="1" applyFill="1" applyBorder="1"/>
    <xf numFmtId="0" fontId="10" fillId="0" borderId="0" xfId="1" applyFont="1" applyFill="1" applyBorder="1" applyAlignment="1">
      <alignment horizontal="center" wrapText="1"/>
    </xf>
    <xf numFmtId="0" fontId="6" fillId="0" borderId="0" xfId="1" applyFont="1" applyBorder="1" applyAlignment="1"/>
    <xf numFmtId="0" fontId="7" fillId="0" borderId="0" xfId="1" applyFont="1" applyFill="1" applyBorder="1" applyAlignment="1">
      <alignment horizontal="left"/>
    </xf>
    <xf numFmtId="0" fontId="9" fillId="0" borderId="0" xfId="1" applyFont="1" applyBorder="1" applyAlignment="1">
      <alignment horizontal="left" wrapText="1"/>
    </xf>
    <xf numFmtId="0" fontId="7" fillId="0" borderId="0" xfId="1" applyAlignment="1">
      <alignment horizontal="left"/>
    </xf>
    <xf numFmtId="0" fontId="7" fillId="0" borderId="0" xfId="1" applyFont="1" applyFill="1" applyBorder="1" applyAlignment="1">
      <alignment wrapText="1"/>
    </xf>
    <xf numFmtId="0" fontId="7" fillId="0" borderId="0" xfId="1" applyFont="1" applyFill="1" applyBorder="1" applyAlignment="1">
      <alignment horizontal="center"/>
    </xf>
    <xf numFmtId="0" fontId="35" fillId="0" borderId="0" xfId="1" applyFont="1" applyFill="1" applyBorder="1" applyAlignment="1">
      <alignment horizontal="center"/>
    </xf>
    <xf numFmtId="0" fontId="7" fillId="0" borderId="0" xfId="1" applyFont="1" applyFill="1" applyAlignment="1">
      <alignment horizontal="left" wrapText="1"/>
    </xf>
    <xf numFmtId="0" fontId="7" fillId="0" borderId="0" xfId="1" applyFont="1" applyFill="1" applyAlignment="1">
      <alignment horizontal="left"/>
    </xf>
    <xf numFmtId="0" fontId="7" fillId="0" borderId="0" xfId="1" applyFill="1" applyAlignment="1">
      <alignment horizontal="center"/>
    </xf>
    <xf numFmtId="0" fontId="6" fillId="0" borderId="0" xfId="1" applyFont="1" applyFill="1" applyBorder="1" applyAlignment="1">
      <alignment horizontal="center" vertical="top" wrapText="1"/>
    </xf>
    <xf numFmtId="0" fontId="7" fillId="0" borderId="0" xfId="1" applyFont="1" applyFill="1" applyBorder="1" applyAlignment="1">
      <alignment horizontal="left" vertical="top" wrapText="1"/>
    </xf>
    <xf numFmtId="0" fontId="7" fillId="0" borderId="0" xfId="1" applyFont="1" applyFill="1" applyBorder="1" applyAlignment="1">
      <alignment vertical="top"/>
    </xf>
    <xf numFmtId="0" fontId="6" fillId="0" borderId="0" xfId="1" applyFont="1" applyFill="1" applyAlignment="1">
      <alignment horizontal="left"/>
    </xf>
    <xf numFmtId="0" fontId="6" fillId="0" borderId="0" xfId="1" applyFont="1" applyFill="1" applyBorder="1" applyAlignment="1">
      <alignment horizontal="left"/>
    </xf>
    <xf numFmtId="0" fontId="7" fillId="0" borderId="0" xfId="1" applyFill="1" applyBorder="1" applyAlignment="1">
      <alignment horizontal="left"/>
    </xf>
    <xf numFmtId="0" fontId="9" fillId="0" borderId="0" xfId="1" applyFont="1" applyFill="1" applyBorder="1" applyAlignment="1">
      <alignment horizontal="left" wrapText="1"/>
    </xf>
    <xf numFmtId="0" fontId="7" fillId="0" borderId="0" xfId="1" applyFill="1" applyBorder="1" applyAlignment="1">
      <alignment horizontal="center"/>
    </xf>
    <xf numFmtId="0" fontId="7" fillId="0" borderId="0" xfId="1" applyFont="1" applyFill="1" applyBorder="1" applyAlignment="1">
      <alignment horizontal="left" wrapText="1"/>
    </xf>
    <xf numFmtId="0" fontId="7" fillId="0" borderId="0" xfId="1" applyFont="1" applyFill="1" applyBorder="1" applyAlignment="1">
      <alignment horizontal="left" vertical="center"/>
    </xf>
    <xf numFmtId="4" fontId="7" fillId="0" borderId="0" xfId="1" applyNumberFormat="1" applyFont="1" applyFill="1" applyBorder="1"/>
    <xf numFmtId="0" fontId="14" fillId="0" borderId="0" xfId="14" applyFont="1" applyAlignment="1">
      <alignment horizontal="center"/>
    </xf>
    <xf numFmtId="0" fontId="2" fillId="0" borderId="0" xfId="14" applyAlignment="1">
      <alignment horizontal="center"/>
    </xf>
    <xf numFmtId="3" fontId="2" fillId="0" borderId="0" xfId="14" applyNumberFormat="1" applyAlignment="1">
      <alignment horizontal="center"/>
    </xf>
    <xf numFmtId="0" fontId="6" fillId="0" borderId="0" xfId="14" applyFont="1" applyFill="1" applyBorder="1" applyAlignment="1"/>
    <xf numFmtId="0" fontId="7" fillId="0" borderId="0" xfId="14" applyFont="1" applyFill="1" applyBorder="1"/>
    <xf numFmtId="3" fontId="9" fillId="0" borderId="0" xfId="14" applyNumberFormat="1" applyFont="1" applyFill="1" applyBorder="1" applyAlignment="1">
      <alignment wrapText="1"/>
    </xf>
    <xf numFmtId="3" fontId="7" fillId="0" borderId="0" xfId="14" applyNumberFormat="1" applyFont="1" applyFill="1" applyBorder="1" applyAlignment="1">
      <alignment wrapText="1"/>
    </xf>
    <xf numFmtId="0" fontId="7" fillId="0" borderId="0" xfId="14" applyFont="1" applyFill="1" applyBorder="1" applyAlignment="1">
      <alignment horizontal="left" wrapText="1"/>
    </xf>
    <xf numFmtId="0" fontId="2" fillId="0" borderId="0" xfId="14"/>
    <xf numFmtId="0" fontId="6" fillId="0" borderId="0" xfId="14" applyFont="1" applyFill="1" applyBorder="1" applyAlignment="1">
      <alignment horizontal="right" vertical="top" wrapText="1"/>
    </xf>
    <xf numFmtId="3" fontId="6" fillId="0" borderId="0" xfId="14" applyNumberFormat="1" applyFont="1" applyFill="1" applyBorder="1" applyAlignment="1">
      <alignment horizontal="center" vertical="top" wrapText="1"/>
    </xf>
    <xf numFmtId="3" fontId="6" fillId="0" borderId="0" xfId="14" applyNumberFormat="1" applyFont="1" applyFill="1" applyBorder="1" applyAlignment="1">
      <alignment horizontal="center" vertical="top"/>
    </xf>
    <xf numFmtId="0" fontId="6" fillId="0" borderId="0" xfId="14" applyFont="1" applyFill="1" applyBorder="1" applyAlignment="1">
      <alignment wrapText="1"/>
    </xf>
    <xf numFmtId="0" fontId="34" fillId="0" borderId="0" xfId="14" applyFont="1" applyFill="1" applyBorder="1" applyAlignment="1">
      <alignment wrapText="1"/>
    </xf>
    <xf numFmtId="0" fontId="2" fillId="0" borderId="0" xfId="14" applyFont="1" applyFill="1" applyBorder="1" applyAlignment="1">
      <alignment horizontal="left" wrapText="1"/>
    </xf>
    <xf numFmtId="0" fontId="11" fillId="0" borderId="0" xfId="14" applyFont="1" applyAlignment="1">
      <alignment horizontal="left"/>
    </xf>
    <xf numFmtId="0" fontId="20" fillId="0" borderId="0" xfId="1" applyFont="1" applyFill="1" applyBorder="1" applyAlignment="1">
      <alignment horizontal="left"/>
    </xf>
    <xf numFmtId="0" fontId="16" fillId="0" borderId="0" xfId="1" applyFont="1" applyFill="1" applyBorder="1" applyAlignment="1">
      <alignment horizontal="left"/>
    </xf>
    <xf numFmtId="0" fontId="17" fillId="0" borderId="0" xfId="1" applyFont="1" applyFill="1" applyBorder="1"/>
    <xf numFmtId="0" fontId="16" fillId="0" borderId="0" xfId="1" applyFont="1" applyFill="1" applyBorder="1"/>
    <xf numFmtId="0" fontId="18" fillId="0" borderId="0" xfId="1" applyFont="1" applyFill="1" applyBorder="1"/>
    <xf numFmtId="0" fontId="16" fillId="0" borderId="0" xfId="1" applyFont="1" applyFill="1" applyBorder="1" applyAlignment="1">
      <alignment horizontal="center"/>
    </xf>
    <xf numFmtId="0" fontId="20" fillId="0" borderId="2" xfId="1" applyFont="1" applyFill="1" applyBorder="1" applyAlignment="1">
      <alignment horizontal="center" wrapText="1"/>
    </xf>
    <xf numFmtId="0" fontId="20" fillId="0" borderId="2" xfId="1" applyFont="1" applyFill="1" applyBorder="1" applyAlignment="1">
      <alignment horizontal="center"/>
    </xf>
    <xf numFmtId="0" fontId="20" fillId="0" borderId="0" xfId="1" applyFont="1" applyFill="1" applyBorder="1" applyAlignment="1"/>
    <xf numFmtId="0" fontId="16" fillId="0" borderId="0" xfId="1" applyFont="1" applyFill="1" applyBorder="1" applyAlignment="1">
      <alignment wrapText="1"/>
    </xf>
    <xf numFmtId="0" fontId="16" fillId="2" borderId="0" xfId="1" applyFont="1" applyFill="1" applyAlignment="1">
      <alignment horizontal="center" vertical="top" wrapText="1"/>
    </xf>
    <xf numFmtId="0" fontId="16" fillId="0" borderId="0" xfId="1" applyFont="1" applyFill="1" applyBorder="1" applyAlignment="1">
      <alignment vertical="top" wrapText="1"/>
    </xf>
    <xf numFmtId="0" fontId="7" fillId="0" borderId="0" xfId="1" applyAlignment="1">
      <alignment vertical="top" wrapText="1"/>
    </xf>
    <xf numFmtId="0" fontId="7" fillId="2" borderId="0" xfId="1" applyFill="1" applyAlignment="1">
      <alignment horizontal="center" vertical="top" wrapText="1"/>
    </xf>
    <xf numFmtId="0" fontId="16" fillId="2" borderId="0" xfId="1" applyFont="1" applyFill="1" applyAlignment="1">
      <alignment vertical="top" wrapText="1"/>
    </xf>
    <xf numFmtId="0" fontId="20" fillId="0" borderId="0" xfId="1" applyFont="1" applyAlignment="1"/>
    <xf numFmtId="0" fontId="22" fillId="0" borderId="0" xfId="1" applyFont="1" applyBorder="1" applyAlignment="1"/>
    <xf numFmtId="0" fontId="18" fillId="2" borderId="0" xfId="1" applyFont="1" applyFill="1" applyBorder="1" applyAlignment="1">
      <alignment horizontal="left" vertical="top" wrapText="1"/>
    </xf>
    <xf numFmtId="0" fontId="18" fillId="0" borderId="0" xfId="1" applyFont="1"/>
    <xf numFmtId="0" fontId="18" fillId="2" borderId="0" xfId="1" applyFont="1" applyFill="1" applyAlignment="1">
      <alignment horizontal="center"/>
    </xf>
    <xf numFmtId="0" fontId="20" fillId="2" borderId="2" xfId="1" applyFont="1" applyFill="1" applyBorder="1" applyAlignment="1">
      <alignment horizontal="center"/>
    </xf>
    <xf numFmtId="0" fontId="16" fillId="2" borderId="0" xfId="1" applyFont="1" applyFill="1" applyBorder="1" applyAlignment="1"/>
    <xf numFmtId="0" fontId="16" fillId="2" borderId="0" xfId="1" applyFont="1" applyFill="1" applyBorder="1" applyAlignment="1">
      <alignment horizontal="center"/>
    </xf>
    <xf numFmtId="49" fontId="16" fillId="2" borderId="0" xfId="1" applyNumberFormat="1" applyFont="1" applyFill="1" applyBorder="1" applyAlignment="1">
      <alignment horizontal="center" vertical="top"/>
    </xf>
    <xf numFmtId="0" fontId="7" fillId="2" borderId="0" xfId="1" applyFill="1" applyAlignment="1">
      <alignment vertical="top" wrapText="1"/>
    </xf>
    <xf numFmtId="49" fontId="16" fillId="2" borderId="0" xfId="1" applyNumberFormat="1" applyFont="1" applyFill="1" applyBorder="1" applyAlignment="1">
      <alignment horizontal="center" vertical="top" wrapText="1"/>
    </xf>
    <xf numFmtId="0" fontId="10" fillId="0" borderId="0" xfId="1" applyFont="1" applyFill="1"/>
    <xf numFmtId="0" fontId="7" fillId="0" borderId="0" xfId="1" applyFont="1" applyFill="1"/>
    <xf numFmtId="0" fontId="10" fillId="0" borderId="0" xfId="1" applyFont="1" applyFill="1" applyBorder="1"/>
    <xf numFmtId="0" fontId="6" fillId="0" borderId="0" xfId="1" applyFont="1" applyAlignment="1"/>
    <xf numFmtId="0" fontId="7" fillId="0" borderId="0" xfId="1" applyAlignment="1"/>
    <xf numFmtId="0" fontId="6" fillId="0" borderId="0" xfId="1" applyFont="1"/>
    <xf numFmtId="0" fontId="9" fillId="0" borderId="0" xfId="1" applyFont="1" applyFill="1" applyAlignment="1">
      <alignment horizontal="left" vertical="top" wrapText="1"/>
    </xf>
    <xf numFmtId="0" fontId="7" fillId="0" borderId="0" xfId="1" applyFont="1" applyFill="1" applyAlignment="1">
      <alignment horizontal="left" vertical="top" wrapText="1"/>
    </xf>
    <xf numFmtId="0" fontId="7" fillId="0" borderId="0" xfId="1" applyAlignment="1">
      <alignment horizontal="center"/>
    </xf>
    <xf numFmtId="0" fontId="6" fillId="0" borderId="0" xfId="1" applyNumberFormat="1" applyFont="1" applyFill="1" applyBorder="1" applyAlignment="1">
      <alignment horizontal="center"/>
    </xf>
    <xf numFmtId="0" fontId="6" fillId="0" borderId="0" xfId="1" applyNumberFormat="1" applyFont="1" applyBorder="1" applyAlignment="1">
      <alignment horizontal="center"/>
    </xf>
    <xf numFmtId="0" fontId="7" fillId="0" borderId="0" xfId="1" applyFont="1" applyBorder="1" applyAlignment="1">
      <alignment horizontal="left"/>
    </xf>
    <xf numFmtId="0" fontId="9" fillId="0" borderId="0" xfId="1" applyFont="1" applyFill="1" applyAlignment="1">
      <alignment horizontal="left" wrapText="1"/>
    </xf>
    <xf numFmtId="0" fontId="7" fillId="0" borderId="0" xfId="1"/>
    <xf numFmtId="0" fontId="6" fillId="0" borderId="0" xfId="1" applyFont="1" applyFill="1" applyBorder="1" applyAlignment="1">
      <alignment horizontal="left" vertical="center" wrapText="1"/>
    </xf>
    <xf numFmtId="0" fontId="7" fillId="0" borderId="0" xfId="1" applyFont="1" applyFill="1" applyBorder="1" applyAlignment="1">
      <alignment horizontal="left" vertical="center" wrapText="1"/>
    </xf>
    <xf numFmtId="0" fontId="11" fillId="0" borderId="0" xfId="1" applyFont="1" applyBorder="1"/>
    <xf numFmtId="0" fontId="7" fillId="0" borderId="0" xfId="1" applyFont="1" applyBorder="1" applyAlignment="1">
      <alignment wrapText="1"/>
    </xf>
    <xf numFmtId="0" fontId="7" fillId="0" borderId="0" xfId="1" applyFont="1" applyAlignment="1">
      <alignment horizontal="left"/>
    </xf>
    <xf numFmtId="0" fontId="6" fillId="0" borderId="0" xfId="1" applyFont="1" applyFill="1" applyAlignment="1"/>
    <xf numFmtId="0" fontId="7" fillId="0" borderId="0" xfId="1" applyFont="1" applyFill="1" applyBorder="1" applyAlignment="1"/>
    <xf numFmtId="0" fontId="10" fillId="0" borderId="0" xfId="1" applyFont="1" applyFill="1" applyBorder="1" applyAlignment="1">
      <alignment vertical="center"/>
    </xf>
    <xf numFmtId="172" fontId="7" fillId="0" borderId="0" xfId="20" applyFont="1" applyBorder="1" applyAlignment="1">
      <alignment horizontal="left"/>
    </xf>
    <xf numFmtId="172" fontId="7" fillId="0" borderId="0" xfId="20" applyFont="1" applyBorder="1" applyAlignment="1" applyProtection="1">
      <alignment horizontal="left"/>
    </xf>
    <xf numFmtId="172" fontId="7" fillId="0" borderId="0" xfId="20" applyFont="1" applyBorder="1" applyAlignment="1" applyProtection="1">
      <alignment horizontal="center"/>
    </xf>
    <xf numFmtId="172" fontId="6" fillId="0" borderId="0" xfId="20" applyFont="1" applyFill="1" applyAlignment="1" applyProtection="1">
      <alignment horizontal="left"/>
    </xf>
    <xf numFmtId="172" fontId="7" fillId="0" borderId="0" xfId="20" applyFont="1" applyAlignment="1" applyProtection="1">
      <alignment horizontal="left"/>
    </xf>
    <xf numFmtId="172" fontId="23" fillId="0" borderId="0" xfId="20" applyFont="1" applyAlignment="1">
      <alignment horizontal="left"/>
    </xf>
    <xf numFmtId="172" fontId="6" fillId="0" borderId="0" xfId="20" applyFont="1" applyAlignment="1" applyProtection="1">
      <alignment horizontal="left"/>
    </xf>
    <xf numFmtId="0" fontId="7" fillId="0" borderId="0" xfId="1" applyFont="1" applyFill="1" applyBorder="1" applyAlignment="1">
      <alignment horizontal="left" vertical="top"/>
    </xf>
    <xf numFmtId="0" fontId="1" fillId="0" borderId="0" xfId="21"/>
    <xf numFmtId="0" fontId="7" fillId="0" borderId="0" xfId="22" applyFont="1" applyAlignment="1" applyProtection="1">
      <alignment vertical="top" wrapText="1"/>
      <protection locked="0"/>
    </xf>
    <xf numFmtId="0" fontId="9" fillId="0" borderId="0" xfId="22" applyFont="1" applyAlignment="1" applyProtection="1">
      <alignment vertical="top" wrapText="1"/>
      <protection locked="0"/>
    </xf>
    <xf numFmtId="0" fontId="7" fillId="0" borderId="0" xfId="22" applyFont="1" applyProtection="1">
      <protection locked="0"/>
    </xf>
    <xf numFmtId="165" fontId="10" fillId="0" borderId="0" xfId="22" applyNumberFormat="1" applyFont="1" applyFill="1" applyBorder="1" applyAlignment="1">
      <alignment horizontal="right" vertical="center"/>
    </xf>
    <xf numFmtId="165" fontId="10" fillId="0" borderId="0" xfId="22" applyNumberFormat="1" applyFont="1" applyFill="1" applyBorder="1" applyAlignment="1">
      <alignment vertical="center"/>
    </xf>
    <xf numFmtId="173" fontId="10" fillId="0" borderId="0" xfId="22" applyNumberFormat="1" applyFont="1" applyFill="1" applyBorder="1" applyAlignment="1">
      <alignment horizontal="center" vertical="center"/>
    </xf>
    <xf numFmtId="173" fontId="10" fillId="0" borderId="0" xfId="22" applyNumberFormat="1" applyFont="1" applyFill="1" applyBorder="1" applyAlignment="1">
      <alignment horizontal="left" vertical="center" wrapText="1"/>
    </xf>
    <xf numFmtId="165" fontId="7" fillId="0" borderId="0" xfId="22" applyNumberFormat="1" applyFont="1" applyFill="1" applyBorder="1" applyAlignment="1">
      <alignment horizontal="right" vertical="center"/>
    </xf>
    <xf numFmtId="165" fontId="7" fillId="0" borderId="0" xfId="22" applyNumberFormat="1" applyFont="1" applyFill="1" applyBorder="1" applyAlignment="1">
      <alignment vertical="center"/>
    </xf>
    <xf numFmtId="174" fontId="7" fillId="0" borderId="0" xfId="22" applyNumberFormat="1" applyFont="1" applyFill="1" applyBorder="1" applyAlignment="1">
      <alignment vertical="center"/>
    </xf>
    <xf numFmtId="173" fontId="7" fillId="0" borderId="0" xfId="22" applyNumberFormat="1" applyFont="1" applyFill="1" applyBorder="1" applyAlignment="1">
      <alignment horizontal="left" vertical="center" wrapText="1"/>
    </xf>
    <xf numFmtId="0" fontId="1" fillId="0" borderId="0" xfId="21" applyAlignment="1">
      <alignment horizontal="left" vertical="center" wrapText="1"/>
    </xf>
    <xf numFmtId="0" fontId="7" fillId="0" borderId="0" xfId="22" applyFont="1" applyBorder="1" applyAlignment="1" applyProtection="1">
      <alignment horizontal="left" vertical="center" wrapText="1"/>
      <protection locked="0"/>
    </xf>
    <xf numFmtId="0" fontId="6" fillId="0" borderId="0" xfId="22" applyFont="1" applyBorder="1" applyAlignment="1" applyProtection="1">
      <alignment horizontal="center"/>
      <protection locked="0"/>
    </xf>
    <xf numFmtId="0" fontId="7" fillId="0" borderId="0" xfId="22" applyFont="1" applyBorder="1" applyAlignment="1" applyProtection="1">
      <alignment horizontal="left" vertical="top"/>
      <protection locked="0"/>
    </xf>
    <xf numFmtId="0" fontId="6" fillId="0" borderId="0" xfId="22" applyFont="1" applyBorder="1" applyAlignment="1" applyProtection="1">
      <alignment horizontal="left" vertical="top"/>
      <protection locked="0"/>
    </xf>
    <xf numFmtId="0" fontId="7" fillId="0" borderId="0" xfId="22" applyFont="1" applyProtection="1">
      <protection locked="0"/>
    </xf>
    <xf numFmtId="0" fontId="6" fillId="0" borderId="0" xfId="22" applyFont="1" applyBorder="1" applyAlignment="1" applyProtection="1">
      <alignment horizontal="left" vertical="top"/>
      <protection locked="0"/>
    </xf>
    <xf numFmtId="0" fontId="6" fillId="0" borderId="0" xfId="22" applyFont="1" applyBorder="1" applyAlignment="1" applyProtection="1">
      <alignment vertical="center" wrapText="1"/>
      <protection locked="0"/>
    </xf>
    <xf numFmtId="4" fontId="6" fillId="0" borderId="0" xfId="22" applyNumberFormat="1" applyFont="1" applyBorder="1" applyAlignment="1" applyProtection="1">
      <alignment horizontal="center" vertical="center" wrapText="1"/>
      <protection locked="0"/>
    </xf>
    <xf numFmtId="0" fontId="38" fillId="0" borderId="0" xfId="22" applyFont="1" applyBorder="1" applyAlignment="1" applyProtection="1">
      <alignment horizontal="right" vertical="center"/>
      <protection locked="0"/>
    </xf>
    <xf numFmtId="0" fontId="6" fillId="0" borderId="0" xfId="22" applyFont="1" applyBorder="1" applyAlignment="1" applyProtection="1">
      <alignment horizontal="right" vertical="center" wrapText="1"/>
      <protection locked="0"/>
    </xf>
    <xf numFmtId="165" fontId="6" fillId="0" borderId="0" xfId="22" applyNumberFormat="1" applyFont="1" applyFill="1" applyBorder="1" applyAlignment="1" applyProtection="1">
      <alignment horizontal="right" vertical="center" wrapText="1"/>
      <protection locked="0"/>
    </xf>
    <xf numFmtId="3" fontId="7" fillId="0" borderId="0" xfId="22" applyNumberFormat="1" applyFont="1" applyFill="1" applyBorder="1" applyAlignment="1">
      <alignment horizontal="right" vertical="center" wrapText="1"/>
    </xf>
    <xf numFmtId="173" fontId="7" fillId="0" borderId="0" xfId="22" applyNumberFormat="1" applyFont="1" applyFill="1" applyBorder="1" applyAlignment="1">
      <alignment horizontal="right" vertical="center"/>
    </xf>
    <xf numFmtId="175" fontId="7" fillId="0" borderId="0" xfId="22" applyNumberFormat="1" applyFont="1" applyFill="1" applyBorder="1" applyAlignment="1">
      <alignment horizontal="right" vertical="center"/>
    </xf>
  </cellXfs>
  <cellStyles count="23">
    <cellStyle name="Comma 2" xfId="2"/>
    <cellStyle name="Euro" xfId="16"/>
    <cellStyle name="Euro 2" xfId="17"/>
    <cellStyle name="Komma 2" xfId="15"/>
    <cellStyle name="Normal 2" xfId="3"/>
    <cellStyle name="Normal 3" xfId="4"/>
    <cellStyle name="Normal 3 2" xfId="5"/>
    <cellStyle name="Normal 3 3" xfId="6"/>
    <cellStyle name="Normal 3 3 2" xfId="7"/>
    <cellStyle name="Normal 4" xfId="8"/>
    <cellStyle name="Normal 4 2" xfId="9"/>
    <cellStyle name="Normal 4 3" xfId="10"/>
    <cellStyle name="Normal 4 3 2" xfId="11"/>
    <cellStyle name="Normal 5" xfId="19"/>
    <cellStyle name="Normal_Tab04" xfId="20"/>
    <cellStyle name="Standard" xfId="0" builtinId="0"/>
    <cellStyle name="Standard 2" xfId="1"/>
    <cellStyle name="Standard 2 2" xfId="18"/>
    <cellStyle name="Standard 3" xfId="12"/>
    <cellStyle name="Standard 3 2" xfId="13"/>
    <cellStyle name="Standard 4" xfId="14"/>
    <cellStyle name="Standard 5" xfId="21"/>
    <cellStyle name="Standard_N-III-15-IFIs" xfId="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tabSelected="1" zoomScaleNormal="100" workbookViewId="0">
      <selection sqref="A1:XFD1"/>
    </sheetView>
  </sheetViews>
  <sheetFormatPr baseColWidth="10" defaultRowHeight="12.75" x14ac:dyDescent="0.2"/>
  <cols>
    <col min="1" max="1" width="56.140625" bestFit="1" customWidth="1"/>
    <col min="2" max="2" width="45.42578125" bestFit="1" customWidth="1"/>
  </cols>
  <sheetData>
    <row r="1" spans="1:2" s="298" customFormat="1" ht="14.25" customHeight="1" x14ac:dyDescent="0.2">
      <c r="A1" s="298" t="s">
        <v>13</v>
      </c>
    </row>
    <row r="2" spans="1:2" s="299" customFormat="1" ht="14.25" customHeight="1" x14ac:dyDescent="0.2"/>
    <row r="3" spans="1:2" s="301" customFormat="1" ht="14.25" customHeight="1" x14ac:dyDescent="0.2"/>
    <row r="4" spans="1:2" ht="14.25" customHeight="1" x14ac:dyDescent="0.2">
      <c r="A4" s="258" t="s">
        <v>12</v>
      </c>
      <c r="B4" s="258" t="s">
        <v>11</v>
      </c>
    </row>
    <row r="5" spans="1:2" s="302" customFormat="1" ht="14.25" customHeight="1" x14ac:dyDescent="0.2"/>
    <row r="6" spans="1:2" s="302" customFormat="1" ht="14.25" customHeight="1" x14ac:dyDescent="0.2">
      <c r="A6" s="302" t="s">
        <v>10</v>
      </c>
    </row>
    <row r="7" spans="1:2" ht="14.25" customHeight="1" x14ac:dyDescent="0.2">
      <c r="A7" s="2" t="s">
        <v>9</v>
      </c>
      <c r="B7" s="2" t="s">
        <v>8</v>
      </c>
    </row>
    <row r="8" spans="1:2" s="303" customFormat="1" ht="14.25" customHeight="1" x14ac:dyDescent="0.2"/>
    <row r="9" spans="1:2" s="2" customFormat="1" ht="14.25" customHeight="1" x14ac:dyDescent="0.2">
      <c r="A9" s="2" t="s">
        <v>7</v>
      </c>
      <c r="B9" s="2" t="s">
        <v>6</v>
      </c>
    </row>
    <row r="10" spans="1:2" s="303" customFormat="1" ht="14.25" customHeight="1" x14ac:dyDescent="0.2"/>
    <row r="11" spans="1:2" s="302" customFormat="1" ht="14.25" customHeight="1" x14ac:dyDescent="0.2">
      <c r="A11" s="302" t="s">
        <v>5</v>
      </c>
    </row>
    <row r="12" spans="1:2" s="2" customFormat="1" ht="14.25" customHeight="1" x14ac:dyDescent="0.2">
      <c r="A12" s="2" t="s">
        <v>4</v>
      </c>
      <c r="B12" s="2" t="s">
        <v>3</v>
      </c>
    </row>
    <row r="13" spans="1:2" s="304" customFormat="1" ht="14.25" customHeight="1" x14ac:dyDescent="0.2"/>
    <row r="14" spans="1:2" s="2" customFormat="1" ht="14.25" customHeight="1" x14ac:dyDescent="0.2">
      <c r="A14" s="2" t="s">
        <v>2</v>
      </c>
    </row>
    <row r="15" spans="1:2" s="305" customFormat="1" ht="14.25" customHeight="1" x14ac:dyDescent="0.2"/>
    <row r="16" spans="1:2" ht="14.25" customHeight="1" x14ac:dyDescent="0.2">
      <c r="A16" s="1" t="s">
        <v>1</v>
      </c>
    </row>
    <row r="18" spans="1:1" s="300" customFormat="1" ht="14.25" customHeight="1" x14ac:dyDescent="0.2">
      <c r="A18" s="300" t="s">
        <v>0</v>
      </c>
    </row>
    <row r="19" spans="1:1" s="299" customFormat="1" ht="14.25" customHeight="1" x14ac:dyDescent="0.2"/>
  </sheetData>
  <mergeCells count="12">
    <mergeCell ref="A1:XFD1"/>
    <mergeCell ref="A2:XFD2"/>
    <mergeCell ref="A19:XFD19"/>
    <mergeCell ref="A18:XFD18"/>
    <mergeCell ref="A3:XFD3"/>
    <mergeCell ref="A5:XFD5"/>
    <mergeCell ref="A6:XFD6"/>
    <mergeCell ref="A8:XFD8"/>
    <mergeCell ref="A10:XFD10"/>
    <mergeCell ref="A11:XFD11"/>
    <mergeCell ref="A13:XFD13"/>
    <mergeCell ref="A15:XFD15"/>
  </mergeCells>
  <pageMargins left="0.7" right="0.7" top="0.78740157499999996" bottom="0.78740157499999996" header="0.3" footer="0.3"/>
  <pageSetup paperSize="9"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Normal="100" workbookViewId="0">
      <selection sqref="A1:XFD1"/>
    </sheetView>
  </sheetViews>
  <sheetFormatPr baseColWidth="10" defaultRowHeight="12.75" x14ac:dyDescent="0.2"/>
  <cols>
    <col min="1" max="1" width="11.42578125" style="21" customWidth="1"/>
    <col min="2" max="2" width="29.7109375" style="21" bestFit="1" customWidth="1"/>
    <col min="3" max="7" width="9.85546875" style="21" customWidth="1"/>
    <col min="8" max="16384" width="11.42578125" style="21"/>
  </cols>
  <sheetData>
    <row r="1" spans="1:7" s="391" customFormat="1" x14ac:dyDescent="0.2">
      <c r="A1" s="391" t="s">
        <v>396</v>
      </c>
    </row>
    <row r="2" spans="1:7" s="392" customFormat="1" x14ac:dyDescent="0.2">
      <c r="A2" s="392" t="s">
        <v>382</v>
      </c>
    </row>
    <row r="3" spans="1:7" s="314" customFormat="1" x14ac:dyDescent="0.2"/>
    <row r="4" spans="1:7" x14ac:dyDescent="0.2">
      <c r="A4" s="204"/>
      <c r="B4" s="204"/>
      <c r="C4" s="297">
        <v>2008</v>
      </c>
      <c r="D4" s="297">
        <v>2009</v>
      </c>
      <c r="E4" s="297">
        <v>2010</v>
      </c>
      <c r="F4" s="297">
        <v>2011</v>
      </c>
      <c r="G4" s="297">
        <v>2012</v>
      </c>
    </row>
    <row r="5" spans="1:7" s="310" customFormat="1" x14ac:dyDescent="0.2"/>
    <row r="6" spans="1:7" x14ac:dyDescent="0.2">
      <c r="A6" s="310" t="s">
        <v>395</v>
      </c>
      <c r="B6" s="310"/>
      <c r="C6" s="243">
        <v>29.094352070000003</v>
      </c>
      <c r="D6" s="243">
        <v>25.619365270000003</v>
      </c>
      <c r="E6" s="21">
        <v>39.619999999999997</v>
      </c>
      <c r="F6" s="237">
        <v>23.910969269999999</v>
      </c>
      <c r="G6" s="237">
        <v>17.653326590700001</v>
      </c>
    </row>
    <row r="7" spans="1:7" x14ac:dyDescent="0.2">
      <c r="A7" s="16"/>
      <c r="B7" s="16" t="s">
        <v>394</v>
      </c>
      <c r="C7" s="243">
        <v>12.750471449999999</v>
      </c>
      <c r="D7" s="243">
        <v>13.043858</v>
      </c>
      <c r="E7" s="21">
        <v>14.88</v>
      </c>
      <c r="F7" s="237">
        <v>10.225</v>
      </c>
      <c r="G7" s="237">
        <v>5.7770000000000001</v>
      </c>
    </row>
    <row r="8" spans="1:7" x14ac:dyDescent="0.2">
      <c r="A8" s="16"/>
      <c r="B8" s="16" t="s">
        <v>393</v>
      </c>
      <c r="C8" s="243">
        <v>7.9445800000000002</v>
      </c>
      <c r="D8" s="243">
        <v>6.66246603</v>
      </c>
      <c r="E8" s="21">
        <v>7.51</v>
      </c>
      <c r="F8" s="237">
        <v>7.5161030000000002</v>
      </c>
      <c r="G8" s="237">
        <v>5.6797469499999993</v>
      </c>
    </row>
    <row r="9" spans="1:7" x14ac:dyDescent="0.2">
      <c r="A9" s="14"/>
      <c r="B9" s="16" t="s">
        <v>392</v>
      </c>
      <c r="C9" s="243">
        <v>8.3993006200000018</v>
      </c>
      <c r="D9" s="243">
        <v>5.9130412400000001</v>
      </c>
      <c r="E9" s="21">
        <v>17.239999999999998</v>
      </c>
      <c r="F9" s="237">
        <v>6.16986627</v>
      </c>
      <c r="G9" s="237">
        <v>6.1965796406999996</v>
      </c>
    </row>
    <row r="10" spans="1:7" x14ac:dyDescent="0.2">
      <c r="A10" s="310" t="s">
        <v>340</v>
      </c>
      <c r="B10" s="310"/>
      <c r="C10" s="243">
        <v>98.210325259999991</v>
      </c>
      <c r="D10" s="243">
        <v>193.37638914999999</v>
      </c>
      <c r="E10" s="21">
        <v>161.1</v>
      </c>
      <c r="F10" s="237">
        <v>192.22201443</v>
      </c>
      <c r="G10" s="237">
        <v>207.43568285000001</v>
      </c>
    </row>
    <row r="11" spans="1:7" x14ac:dyDescent="0.2">
      <c r="A11" s="14"/>
      <c r="B11" s="16" t="s">
        <v>391</v>
      </c>
      <c r="C11" s="243">
        <v>84.671785099999994</v>
      </c>
      <c r="D11" s="243">
        <v>113.85023079999999</v>
      </c>
      <c r="E11" s="21">
        <v>113.9</v>
      </c>
      <c r="F11" s="237">
        <v>118.91250509000001</v>
      </c>
      <c r="G11" s="237">
        <v>140.90962496</v>
      </c>
    </row>
    <row r="12" spans="1:7" x14ac:dyDescent="0.2">
      <c r="A12" s="14"/>
      <c r="B12" s="16" t="s">
        <v>390</v>
      </c>
      <c r="C12" s="243">
        <v>5.9080932900000001</v>
      </c>
      <c r="D12" s="243">
        <v>73.337677480000011</v>
      </c>
      <c r="E12" s="21">
        <v>42.62</v>
      </c>
      <c r="F12" s="237">
        <v>51.803392070000001</v>
      </c>
      <c r="G12" s="237">
        <v>55.876057890000006</v>
      </c>
    </row>
    <row r="13" spans="1:7" x14ac:dyDescent="0.2">
      <c r="A13" s="14"/>
      <c r="B13" s="16" t="s">
        <v>389</v>
      </c>
      <c r="C13" s="243">
        <v>7.6304468700000001</v>
      </c>
      <c r="D13" s="243">
        <v>6.1884808700000002</v>
      </c>
      <c r="E13" s="21">
        <v>4.58</v>
      </c>
      <c r="F13" s="237">
        <v>21.506117270000001</v>
      </c>
      <c r="G13" s="237">
        <v>10.65</v>
      </c>
    </row>
    <row r="14" spans="1:7" x14ac:dyDescent="0.2">
      <c r="A14" s="310" t="s">
        <v>388</v>
      </c>
      <c r="B14" s="310"/>
      <c r="C14" s="243">
        <v>203.258353</v>
      </c>
      <c r="D14" s="243">
        <v>234.837361552</v>
      </c>
      <c r="E14" s="21">
        <v>245.06</v>
      </c>
      <c r="F14" s="237">
        <v>226.27157411490003</v>
      </c>
      <c r="G14" s="237">
        <v>214.0909732623</v>
      </c>
    </row>
    <row r="15" spans="1:7" x14ac:dyDescent="0.2">
      <c r="A15" s="14"/>
      <c r="B15" s="16" t="s">
        <v>387</v>
      </c>
      <c r="C15" s="243">
        <v>118.71835299999999</v>
      </c>
      <c r="D15" s="243">
        <v>143.54486155200001</v>
      </c>
      <c r="E15" s="21">
        <v>145.94999999999999</v>
      </c>
      <c r="F15" s="237">
        <v>144.67721411490004</v>
      </c>
      <c r="G15" s="237">
        <v>144.01097326230001</v>
      </c>
    </row>
    <row r="16" spans="1:7" x14ac:dyDescent="0.2">
      <c r="A16" s="14"/>
      <c r="B16" s="16" t="s">
        <v>332</v>
      </c>
      <c r="C16" s="243">
        <v>84.54</v>
      </c>
      <c r="D16" s="243">
        <v>91.292500000000004</v>
      </c>
      <c r="E16" s="21">
        <v>99.11</v>
      </c>
      <c r="F16" s="237">
        <v>81.594359999999995</v>
      </c>
      <c r="G16" s="237">
        <v>70.08</v>
      </c>
    </row>
    <row r="17" spans="1:7" x14ac:dyDescent="0.2">
      <c r="A17" s="310" t="s">
        <v>338</v>
      </c>
      <c r="B17" s="310"/>
      <c r="C17" s="243">
        <v>2.1389631800000002</v>
      </c>
      <c r="D17" s="243">
        <v>1.91257893</v>
      </c>
      <c r="E17" s="21">
        <v>4.18</v>
      </c>
      <c r="F17" s="237">
        <v>4.4197367000000005</v>
      </c>
      <c r="G17" s="237">
        <v>4.3929476799999998</v>
      </c>
    </row>
    <row r="18" spans="1:7" x14ac:dyDescent="0.2">
      <c r="A18" s="393" t="s">
        <v>386</v>
      </c>
      <c r="B18" s="393"/>
      <c r="C18" s="242">
        <v>332.70199351000002</v>
      </c>
      <c r="D18" s="242">
        <v>455.74569490199997</v>
      </c>
      <c r="E18" s="240">
        <v>449.97</v>
      </c>
      <c r="F18" s="202">
        <v>446.82429451490003</v>
      </c>
      <c r="G18" s="202">
        <v>443.57293038299997</v>
      </c>
    </row>
    <row r="19" spans="1:7" x14ac:dyDescent="0.2">
      <c r="A19" s="393" t="s">
        <v>385</v>
      </c>
      <c r="B19" s="393"/>
      <c r="C19" s="241">
        <v>28.00582548033216</v>
      </c>
      <c r="D19" s="241">
        <v>55.584546850083946</v>
      </c>
      <c r="E19" s="240">
        <v>49</v>
      </c>
      <c r="F19" s="239">
        <v>55.901957612097398</v>
      </c>
      <c r="G19" s="239">
        <v>51.5318982088626</v>
      </c>
    </row>
    <row r="20" spans="1:7" x14ac:dyDescent="0.2">
      <c r="A20" s="307" t="s">
        <v>384</v>
      </c>
      <c r="B20" s="307"/>
      <c r="C20" s="238">
        <v>1187.9742439433001</v>
      </c>
      <c r="D20" s="238">
        <v>819.91438399449999</v>
      </c>
      <c r="E20" s="21">
        <v>912.35</v>
      </c>
      <c r="F20" s="237">
        <v>799.29990576609998</v>
      </c>
      <c r="G20" s="237">
        <v>860.77351271860005</v>
      </c>
    </row>
    <row r="22" spans="1:7" s="376" customFormat="1" x14ac:dyDescent="0.2">
      <c r="A22" s="376" t="s">
        <v>39</v>
      </c>
    </row>
    <row r="23" spans="1:7" s="314" customFormat="1" x14ac:dyDescent="0.2"/>
  </sheetData>
  <mergeCells count="13">
    <mergeCell ref="A1:XFD1"/>
    <mergeCell ref="A2:XFD2"/>
    <mergeCell ref="A23:XFD23"/>
    <mergeCell ref="A22:XFD22"/>
    <mergeCell ref="A3:XFD3"/>
    <mergeCell ref="A5:XFD5"/>
    <mergeCell ref="A20:B20"/>
    <mergeCell ref="A6:B6"/>
    <mergeCell ref="A10:B10"/>
    <mergeCell ref="A14:B14"/>
    <mergeCell ref="A17:B17"/>
    <mergeCell ref="A18:B18"/>
    <mergeCell ref="A19:B19"/>
  </mergeCells>
  <pageMargins left="0.7" right="0.7" top="0.78740157499999996" bottom="0.78740157499999996" header="0.3" footer="0.3"/>
  <pageSetup paperSize="9" scale="9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5"/>
  <sheetViews>
    <sheetView workbookViewId="0">
      <selection sqref="A1:XFD1"/>
    </sheetView>
  </sheetViews>
  <sheetFormatPr baseColWidth="10" defaultRowHeight="12.75" x14ac:dyDescent="0.2"/>
  <cols>
    <col min="1" max="1" width="24.28515625" style="244" bestFit="1" customWidth="1"/>
    <col min="2" max="4" width="10.7109375" style="246" customWidth="1"/>
    <col min="5" max="6" width="10.7109375" style="244" customWidth="1"/>
    <col min="7" max="9" width="10.7109375" style="245" customWidth="1"/>
    <col min="10" max="11" width="10.7109375" style="244" customWidth="1"/>
    <col min="12" max="16384" width="11.42578125" style="244"/>
  </cols>
  <sheetData>
    <row r="1" spans="1:11" s="397" customFormat="1" ht="13.5" customHeight="1" x14ac:dyDescent="0.2">
      <c r="A1" s="397" t="s">
        <v>428</v>
      </c>
    </row>
    <row r="2" spans="1:11" s="398" customFormat="1" ht="13.5" customHeight="1" x14ac:dyDescent="0.2">
      <c r="A2" s="398" t="s">
        <v>427</v>
      </c>
    </row>
    <row r="3" spans="1:11" s="400" customFormat="1" x14ac:dyDescent="0.2"/>
    <row r="4" spans="1:11" s="16" customFormat="1" x14ac:dyDescent="0.2">
      <c r="A4" s="257"/>
      <c r="B4" s="256">
        <v>2008</v>
      </c>
      <c r="C4" s="256">
        <v>2009</v>
      </c>
      <c r="D4" s="256">
        <v>2010</v>
      </c>
      <c r="E4" s="256">
        <v>2011</v>
      </c>
      <c r="F4" s="256">
        <v>2012</v>
      </c>
      <c r="G4" s="256">
        <v>2008</v>
      </c>
      <c r="H4" s="256">
        <v>2009</v>
      </c>
      <c r="I4" s="256">
        <v>2010</v>
      </c>
      <c r="J4" s="256">
        <v>2011</v>
      </c>
      <c r="K4" s="256">
        <v>2012</v>
      </c>
    </row>
    <row r="5" spans="1:11" s="401" customFormat="1" x14ac:dyDescent="0.2"/>
    <row r="6" spans="1:11" s="247" customFormat="1" x14ac:dyDescent="0.2">
      <c r="A6" s="255" t="s">
        <v>426</v>
      </c>
      <c r="B6" s="249">
        <v>2954.07</v>
      </c>
      <c r="C6" s="249">
        <v>2761.61</v>
      </c>
      <c r="D6" s="249">
        <v>3826.1</v>
      </c>
      <c r="E6" s="249">
        <v>4982.91</v>
      </c>
      <c r="F6" s="249">
        <v>5402.7</v>
      </c>
      <c r="G6" s="248">
        <v>0.31600810223862902</v>
      </c>
      <c r="H6" s="248">
        <v>0.29362308490868189</v>
      </c>
      <c r="I6" s="248">
        <v>0.322727251678393</v>
      </c>
      <c r="J6" s="248">
        <v>0.34356584627663872</v>
      </c>
      <c r="K6" s="248">
        <v>0.36092950862380491</v>
      </c>
    </row>
    <row r="7" spans="1:11" s="395" customFormat="1" x14ac:dyDescent="0.2"/>
    <row r="8" spans="1:11" s="247" customFormat="1" x14ac:dyDescent="0.2">
      <c r="A8" s="255" t="s">
        <v>425</v>
      </c>
      <c r="B8" s="249">
        <v>1713.51</v>
      </c>
      <c r="C8" s="249">
        <v>1141.78</v>
      </c>
      <c r="D8" s="249">
        <v>1208.42</v>
      </c>
      <c r="E8" s="249">
        <v>1111.3699999999999</v>
      </c>
      <c r="F8" s="249">
        <v>1105.75</v>
      </c>
      <c r="G8" s="248">
        <v>0.42827539914484392</v>
      </c>
      <c r="H8" s="248">
        <v>0.30203864046053314</v>
      </c>
      <c r="I8" s="248">
        <v>0.32</v>
      </c>
      <c r="J8" s="248">
        <v>0.26712696235395916</v>
      </c>
      <c r="K8" s="248">
        <v>0.28021593162199088</v>
      </c>
    </row>
    <row r="9" spans="1:11" s="395" customFormat="1" x14ac:dyDescent="0.2"/>
    <row r="10" spans="1:11" s="247" customFormat="1" x14ac:dyDescent="0.2">
      <c r="A10" s="255" t="s">
        <v>424</v>
      </c>
      <c r="B10" s="249">
        <v>2385.64</v>
      </c>
      <c r="C10" s="249">
        <v>2609.6</v>
      </c>
      <c r="D10" s="249">
        <v>3003.93</v>
      </c>
      <c r="E10" s="249">
        <v>2807.41</v>
      </c>
      <c r="F10" s="249">
        <v>2314.86</v>
      </c>
      <c r="G10" s="248">
        <v>0.47860115349450222</v>
      </c>
      <c r="H10" s="248">
        <v>0.54998040736949305</v>
      </c>
      <c r="I10" s="248">
        <v>0.63971092569946486</v>
      </c>
      <c r="J10" s="248">
        <v>0.53629193860994018</v>
      </c>
      <c r="K10" s="248">
        <v>0.47459906972136423</v>
      </c>
    </row>
    <row r="11" spans="1:11" s="395" customFormat="1" x14ac:dyDescent="0.2"/>
    <row r="12" spans="1:11" s="247" customFormat="1" x14ac:dyDescent="0.2">
      <c r="A12" s="255" t="s">
        <v>423</v>
      </c>
      <c r="B12" s="249">
        <v>4794.71</v>
      </c>
      <c r="C12" s="249">
        <v>4000.07</v>
      </c>
      <c r="D12" s="249">
        <v>5214.12</v>
      </c>
      <c r="E12" s="249">
        <v>5458.56</v>
      </c>
      <c r="F12" s="249">
        <v>5650.26</v>
      </c>
      <c r="G12" s="248">
        <v>0.32541089614737906</v>
      </c>
      <c r="H12" s="248">
        <v>0.3030965835823759</v>
      </c>
      <c r="I12" s="248">
        <v>0.33648249999891905</v>
      </c>
      <c r="J12" s="248">
        <v>0.31969280965682939</v>
      </c>
      <c r="K12" s="248">
        <v>0.31631541055498308</v>
      </c>
    </row>
    <row r="13" spans="1:11" s="376" customFormat="1" x14ac:dyDescent="0.2">
      <c r="A13" s="395"/>
    </row>
    <row r="14" spans="1:11" s="247" customFormat="1" x14ac:dyDescent="0.2">
      <c r="A14" s="255" t="s">
        <v>422</v>
      </c>
      <c r="B14" s="249">
        <v>249.21</v>
      </c>
      <c r="C14" s="249">
        <v>214.7</v>
      </c>
      <c r="D14" s="249">
        <v>227.56</v>
      </c>
      <c r="E14" s="249">
        <v>250.46</v>
      </c>
      <c r="F14" s="249">
        <v>219.63</v>
      </c>
      <c r="G14" s="248">
        <v>0.12419490222311416</v>
      </c>
      <c r="H14" s="248">
        <v>0.11952374436326133</v>
      </c>
      <c r="I14" s="248">
        <v>0.12661799474509725</v>
      </c>
      <c r="J14" s="248">
        <v>0.12464771443440541</v>
      </c>
      <c r="K14" s="248">
        <v>0.12050555380101391</v>
      </c>
    </row>
    <row r="15" spans="1:11" s="395" customFormat="1" x14ac:dyDescent="0.2"/>
    <row r="16" spans="1:11" s="247" customFormat="1" x14ac:dyDescent="0.2">
      <c r="A16" s="255" t="s">
        <v>421</v>
      </c>
      <c r="B16" s="249">
        <v>2803.28</v>
      </c>
      <c r="C16" s="249">
        <v>2809.88</v>
      </c>
      <c r="D16" s="249">
        <v>2871.24</v>
      </c>
      <c r="E16" s="249">
        <v>2931.13</v>
      </c>
      <c r="F16" s="249">
        <v>2692.59</v>
      </c>
      <c r="G16" s="248">
        <v>0.81736787181639603</v>
      </c>
      <c r="H16" s="248">
        <v>0.88039283615374464</v>
      </c>
      <c r="I16" s="248">
        <v>0.90921895658381635</v>
      </c>
      <c r="J16" s="248">
        <v>0.85211822806457582</v>
      </c>
      <c r="K16" s="248">
        <v>0.8299970672875937</v>
      </c>
    </row>
    <row r="17" spans="1:11" s="395" customFormat="1" x14ac:dyDescent="0.2"/>
    <row r="18" spans="1:11" s="247" customFormat="1" x14ac:dyDescent="0.2">
      <c r="A18" s="255" t="s">
        <v>420</v>
      </c>
      <c r="B18" s="249">
        <v>1165.73</v>
      </c>
      <c r="C18" s="249">
        <v>1290.18</v>
      </c>
      <c r="D18" s="249">
        <v>1332.95</v>
      </c>
      <c r="E18" s="249">
        <v>1406.04</v>
      </c>
      <c r="F18" s="249">
        <v>1319.71</v>
      </c>
      <c r="G18" s="248">
        <v>0.43849753553198129</v>
      </c>
      <c r="H18" s="248">
        <v>0.54227409879788724</v>
      </c>
      <c r="I18" s="248">
        <v>0.55042319551356478</v>
      </c>
      <c r="J18" s="248">
        <v>0.53112428181272164</v>
      </c>
      <c r="K18" s="248">
        <v>0.53391508342577421</v>
      </c>
    </row>
    <row r="19" spans="1:11" s="395" customFormat="1" x14ac:dyDescent="0.2"/>
    <row r="20" spans="1:11" s="247" customFormat="1" x14ac:dyDescent="0.2">
      <c r="A20" s="255" t="s">
        <v>419</v>
      </c>
      <c r="B20" s="249">
        <v>10907.55</v>
      </c>
      <c r="C20" s="249">
        <v>12601.55</v>
      </c>
      <c r="D20" s="249">
        <v>12915.1</v>
      </c>
      <c r="E20" s="249">
        <v>12997.24</v>
      </c>
      <c r="F20" s="249">
        <v>12028.27</v>
      </c>
      <c r="G20" s="248">
        <v>0.38522744239577333</v>
      </c>
      <c r="H20" s="248">
        <v>0.47060149047674821</v>
      </c>
      <c r="I20" s="248">
        <v>0.4954486498304046</v>
      </c>
      <c r="J20" s="248">
        <v>0.4595197466329079</v>
      </c>
      <c r="K20" s="248">
        <v>0.45268934092316387</v>
      </c>
    </row>
    <row r="21" spans="1:11" s="395" customFormat="1" x14ac:dyDescent="0.2"/>
    <row r="22" spans="1:11" s="247" customFormat="1" x14ac:dyDescent="0.2">
      <c r="A22" s="255" t="s">
        <v>418</v>
      </c>
      <c r="B22" s="249">
        <v>13980.87</v>
      </c>
      <c r="C22" s="249">
        <v>12079.15</v>
      </c>
      <c r="D22" s="249">
        <v>12985.36</v>
      </c>
      <c r="E22" s="249">
        <v>14092.94</v>
      </c>
      <c r="F22" s="249">
        <v>12939.49</v>
      </c>
      <c r="G22" s="248">
        <v>0.38282649511031747</v>
      </c>
      <c r="H22" s="248">
        <v>0.35491878357906059</v>
      </c>
      <c r="I22" s="248">
        <v>0.38670075157384109</v>
      </c>
      <c r="J22" s="248">
        <v>0.38679310096716857</v>
      </c>
      <c r="K22" s="248">
        <v>0.37175988969340151</v>
      </c>
    </row>
    <row r="23" spans="1:11" s="395" customFormat="1" x14ac:dyDescent="0.2"/>
    <row r="24" spans="1:11" s="247" customFormat="1" x14ac:dyDescent="0.2">
      <c r="A24" s="255" t="s">
        <v>417</v>
      </c>
      <c r="B24" s="249">
        <v>703.16</v>
      </c>
      <c r="C24" s="249">
        <v>607.27</v>
      </c>
      <c r="D24" s="249">
        <v>507.72</v>
      </c>
      <c r="E24" s="249">
        <v>424.77</v>
      </c>
      <c r="F24" s="249">
        <v>327.41000000000003</v>
      </c>
      <c r="G24" s="248">
        <v>0.21077926908730291</v>
      </c>
      <c r="H24" s="248">
        <v>0.18883015541119494</v>
      </c>
      <c r="I24" s="248">
        <v>0.17124121618093913</v>
      </c>
      <c r="J24" s="248">
        <v>0.14670171363018722</v>
      </c>
      <c r="K24" s="248">
        <v>0.13082610928081803</v>
      </c>
    </row>
    <row r="25" spans="1:11" s="376" customFormat="1" x14ac:dyDescent="0.2">
      <c r="A25" s="395"/>
    </row>
    <row r="26" spans="1:11" s="247" customFormat="1" x14ac:dyDescent="0.2">
      <c r="A26" s="255" t="s">
        <v>416</v>
      </c>
      <c r="B26" s="249">
        <v>48.41</v>
      </c>
      <c r="C26" s="249">
        <v>34.42</v>
      </c>
      <c r="D26" s="249">
        <v>28.75</v>
      </c>
      <c r="E26" s="249">
        <v>25.57</v>
      </c>
      <c r="F26" s="249">
        <v>26.12</v>
      </c>
      <c r="G26" s="248">
        <v>0.47409656253060417</v>
      </c>
      <c r="H26" s="248">
        <v>0.34835870623503384</v>
      </c>
      <c r="I26" s="248">
        <v>0.28823875593145226</v>
      </c>
      <c r="J26" s="248">
        <v>0.21276595744680851</v>
      </c>
      <c r="K26" s="248">
        <v>0.21632329898000086</v>
      </c>
    </row>
    <row r="27" spans="1:11" s="395" customFormat="1" x14ac:dyDescent="0.2"/>
    <row r="28" spans="1:11" s="247" customFormat="1" x14ac:dyDescent="0.2">
      <c r="A28" s="255" t="s">
        <v>415</v>
      </c>
      <c r="B28" s="249">
        <v>1327.85</v>
      </c>
      <c r="C28" s="249">
        <v>1005.78</v>
      </c>
      <c r="D28" s="249">
        <v>895.15</v>
      </c>
      <c r="E28" s="249">
        <v>913.56</v>
      </c>
      <c r="F28" s="249">
        <v>808.36</v>
      </c>
      <c r="G28" s="248">
        <v>0.59047162845747292</v>
      </c>
      <c r="H28" s="248">
        <v>0.54468062061682598</v>
      </c>
      <c r="I28" s="248">
        <v>0.52268602752779991</v>
      </c>
      <c r="J28" s="248">
        <v>0.51210228143819825</v>
      </c>
      <c r="K28" s="248">
        <v>0.46980821414643698</v>
      </c>
    </row>
    <row r="29" spans="1:11" s="395" customFormat="1" x14ac:dyDescent="0.2"/>
    <row r="30" spans="1:11" s="247" customFormat="1" x14ac:dyDescent="0.2">
      <c r="A30" s="255" t="s">
        <v>414</v>
      </c>
      <c r="B30" s="249">
        <v>4860.6400000000003</v>
      </c>
      <c r="C30" s="249">
        <v>3297.49</v>
      </c>
      <c r="D30" s="249">
        <v>2996.39</v>
      </c>
      <c r="E30" s="249">
        <v>4325.97</v>
      </c>
      <c r="F30" s="249">
        <v>2737.13</v>
      </c>
      <c r="G30" s="248">
        <v>0.21767321225937122</v>
      </c>
      <c r="H30" s="248">
        <v>0.15843473787896106</v>
      </c>
      <c r="I30" s="248">
        <v>0.14804918484654123</v>
      </c>
      <c r="J30" s="248">
        <v>0.19820145547311346</v>
      </c>
      <c r="K30" s="248">
        <v>0.13698661948024571</v>
      </c>
    </row>
    <row r="31" spans="1:11" s="395" customFormat="1" x14ac:dyDescent="0.2"/>
    <row r="32" spans="1:11" s="247" customFormat="1" x14ac:dyDescent="0.2">
      <c r="A32" s="255" t="s">
        <v>413</v>
      </c>
      <c r="B32" s="249">
        <v>9600.7099999999991</v>
      </c>
      <c r="C32" s="249">
        <v>9466.58</v>
      </c>
      <c r="D32" s="249">
        <v>11057.74</v>
      </c>
      <c r="E32" s="249">
        <v>10831.4</v>
      </c>
      <c r="F32" s="249">
        <v>10604.51</v>
      </c>
      <c r="G32" s="248">
        <v>0.19040931603883504</v>
      </c>
      <c r="H32" s="248">
        <v>0.18273596640319598</v>
      </c>
      <c r="I32" s="248">
        <v>0.19643206044710126</v>
      </c>
      <c r="J32" s="248">
        <v>0.17789457190224101</v>
      </c>
      <c r="K32" s="248">
        <v>0.17244997228907433</v>
      </c>
    </row>
    <row r="33" spans="1:11" s="396" customFormat="1" x14ac:dyDescent="0.2"/>
    <row r="34" spans="1:11" s="247" customFormat="1" x14ac:dyDescent="0.2">
      <c r="A34" s="255" t="s">
        <v>412</v>
      </c>
      <c r="B34" s="249">
        <v>802.34</v>
      </c>
      <c r="C34" s="249">
        <v>816.04</v>
      </c>
      <c r="D34" s="249">
        <v>1173.79</v>
      </c>
      <c r="E34" s="249">
        <v>1324.59</v>
      </c>
      <c r="F34" s="249">
        <v>1597.45</v>
      </c>
      <c r="G34" s="248">
        <v>8.583552324429479E-2</v>
      </c>
      <c r="H34" s="248">
        <v>9.7467782146679047E-2</v>
      </c>
      <c r="I34" s="248">
        <v>0.11569170132354879</v>
      </c>
      <c r="J34" s="248">
        <v>0.1185227024138942</v>
      </c>
      <c r="K34" s="248">
        <v>0.14068535967881765</v>
      </c>
    </row>
    <row r="35" spans="1:11" s="396" customFormat="1" x14ac:dyDescent="0.2"/>
    <row r="36" spans="1:11" s="247" customFormat="1" x14ac:dyDescent="0.2">
      <c r="A36" s="255" t="s">
        <v>411</v>
      </c>
      <c r="B36" s="249">
        <v>414.94</v>
      </c>
      <c r="C36" s="249">
        <v>414.73</v>
      </c>
      <c r="D36" s="249">
        <v>402.69</v>
      </c>
      <c r="E36" s="249">
        <v>409.24</v>
      </c>
      <c r="F36" s="249">
        <v>399.03</v>
      </c>
      <c r="G36" s="248">
        <v>0.96804522241430402</v>
      </c>
      <c r="H36" s="248">
        <v>1.0428364306042182</v>
      </c>
      <c r="I36" s="248">
        <v>1.046550702053624</v>
      </c>
      <c r="J36" s="248">
        <v>0.97295395324951983</v>
      </c>
      <c r="K36" s="248">
        <v>1.0037982985011324</v>
      </c>
    </row>
    <row r="37" spans="1:11" s="395" customFormat="1" x14ac:dyDescent="0.2"/>
    <row r="38" spans="1:11" s="247" customFormat="1" x14ac:dyDescent="0.2">
      <c r="A38" s="255" t="s">
        <v>410</v>
      </c>
      <c r="B38" s="249">
        <v>6992.6</v>
      </c>
      <c r="C38" s="249">
        <v>6426.08</v>
      </c>
      <c r="D38" s="249">
        <v>6357.31</v>
      </c>
      <c r="E38" s="249">
        <v>6343.96</v>
      </c>
      <c r="F38" s="249">
        <v>5522.84</v>
      </c>
      <c r="G38" s="248">
        <v>0.8046876675809308</v>
      </c>
      <c r="H38" s="248">
        <v>0.82051352245249343</v>
      </c>
      <c r="I38" s="248">
        <v>0.81485986849723357</v>
      </c>
      <c r="J38" s="248">
        <v>0.7533478650587766</v>
      </c>
      <c r="K38" s="248">
        <v>0.70970117913398556</v>
      </c>
    </row>
    <row r="39" spans="1:11" s="395" customFormat="1" x14ac:dyDescent="0.2"/>
    <row r="40" spans="1:11" s="247" customFormat="1" x14ac:dyDescent="0.2">
      <c r="A40" s="255" t="s">
        <v>409</v>
      </c>
      <c r="B40" s="249">
        <v>347.96</v>
      </c>
      <c r="C40" s="249">
        <v>309.27999999999997</v>
      </c>
      <c r="D40" s="249">
        <v>342.22</v>
      </c>
      <c r="E40" s="249">
        <v>424.15</v>
      </c>
      <c r="F40" s="249">
        <v>449.1</v>
      </c>
      <c r="G40" s="248">
        <v>0.30393517260872915</v>
      </c>
      <c r="H40" s="248">
        <v>0.27771719126702987</v>
      </c>
      <c r="I40" s="248">
        <v>0.25533367743914842</v>
      </c>
      <c r="J40" s="248">
        <v>0.27612235289706155</v>
      </c>
      <c r="K40" s="248">
        <v>0.27650966364640456</v>
      </c>
    </row>
    <row r="41" spans="1:11" s="395" customFormat="1" x14ac:dyDescent="0.2"/>
    <row r="42" spans="1:11" s="247" customFormat="1" x14ac:dyDescent="0.2">
      <c r="A42" s="255" t="s">
        <v>408</v>
      </c>
      <c r="B42" s="249">
        <v>4005.76</v>
      </c>
      <c r="C42" s="249">
        <v>4081.23</v>
      </c>
      <c r="D42" s="249">
        <v>4371.5600000000004</v>
      </c>
      <c r="E42" s="249">
        <v>4755.59</v>
      </c>
      <c r="F42" s="249">
        <v>4752.99</v>
      </c>
      <c r="G42" s="248">
        <v>0.88902656877260011</v>
      </c>
      <c r="H42" s="248">
        <v>1.0585370965089698</v>
      </c>
      <c r="I42" s="248">
        <v>1.0509878501077012</v>
      </c>
      <c r="J42" s="248">
        <v>0.9638280193679658</v>
      </c>
      <c r="K42" s="248">
        <v>0.92939402404446925</v>
      </c>
    </row>
    <row r="43" spans="1:11" s="376" customFormat="1" x14ac:dyDescent="0.2">
      <c r="A43" s="395"/>
    </row>
    <row r="44" spans="1:11" s="247" customFormat="1" x14ac:dyDescent="0.2">
      <c r="A44" s="255" t="s">
        <v>407</v>
      </c>
      <c r="B44" s="249">
        <v>372.54</v>
      </c>
      <c r="C44" s="249">
        <v>374.89</v>
      </c>
      <c r="D44" s="249">
        <v>377.75</v>
      </c>
      <c r="E44" s="249">
        <v>417.47</v>
      </c>
      <c r="F44" s="249">
        <v>421.06</v>
      </c>
      <c r="G44" s="248">
        <v>7.5389075136685454E-2</v>
      </c>
      <c r="H44" s="248">
        <v>8.9455990463627275E-2</v>
      </c>
      <c r="I44" s="248">
        <v>8.350559470905014E-2</v>
      </c>
      <c r="J44" s="248">
        <v>8.4169721255819424E-2</v>
      </c>
      <c r="K44" s="248">
        <v>8.9917287883097705E-2</v>
      </c>
    </row>
    <row r="45" spans="1:11" s="395" customFormat="1" x14ac:dyDescent="0.2"/>
    <row r="46" spans="1:11" s="247" customFormat="1" x14ac:dyDescent="0.2">
      <c r="A46" s="255" t="s">
        <v>406</v>
      </c>
      <c r="B46" s="249">
        <v>620.15</v>
      </c>
      <c r="C46" s="249">
        <v>512.70000000000005</v>
      </c>
      <c r="D46" s="249">
        <v>648.96</v>
      </c>
      <c r="E46" s="249">
        <v>707.82</v>
      </c>
      <c r="F46" s="249">
        <v>580.78</v>
      </c>
      <c r="G46" s="248">
        <v>0.27029626850803734</v>
      </c>
      <c r="H46" s="248">
        <v>0.23420683300148323</v>
      </c>
      <c r="I46" s="248">
        <v>0.29369511319137104</v>
      </c>
      <c r="J46" s="248">
        <v>0.30889816284539273</v>
      </c>
      <c r="K46" s="248">
        <v>0.28052721031343958</v>
      </c>
    </row>
    <row r="47" spans="1:11" s="376" customFormat="1" x14ac:dyDescent="0.2">
      <c r="A47" s="395"/>
    </row>
    <row r="48" spans="1:11" s="247" customFormat="1" x14ac:dyDescent="0.2">
      <c r="A48" s="255" t="s">
        <v>405</v>
      </c>
      <c r="B48" s="249">
        <v>91.85</v>
      </c>
      <c r="C48" s="249">
        <v>75.400000000000006</v>
      </c>
      <c r="D48" s="249">
        <v>73.709999999999994</v>
      </c>
      <c r="E48" s="249">
        <v>86.02</v>
      </c>
      <c r="F48" s="249">
        <v>79.680000000000007</v>
      </c>
      <c r="G48" s="248">
        <v>0.10007316181617806</v>
      </c>
      <c r="H48" s="248">
        <v>8.6527427128758327E-2</v>
      </c>
      <c r="I48" s="248">
        <v>8.5432144554294778E-2</v>
      </c>
      <c r="J48" s="248">
        <v>9.1310706705806488E-2</v>
      </c>
      <c r="K48" s="248">
        <v>8.8606620853959664E-2</v>
      </c>
    </row>
    <row r="49" spans="1:11" s="395" customFormat="1" x14ac:dyDescent="0.2"/>
    <row r="50" spans="1:11" s="247" customFormat="1" x14ac:dyDescent="0.2">
      <c r="A50" s="255" t="s">
        <v>404</v>
      </c>
      <c r="B50" s="249">
        <v>6866.83</v>
      </c>
      <c r="C50" s="249">
        <v>6584.11</v>
      </c>
      <c r="D50" s="249">
        <v>5949.46</v>
      </c>
      <c r="E50" s="249">
        <v>4173.1099999999997</v>
      </c>
      <c r="F50" s="249">
        <v>2037.33</v>
      </c>
      <c r="G50" s="248">
        <v>0.44663597288155926</v>
      </c>
      <c r="H50" s="248">
        <v>0.45923857382216599</v>
      </c>
      <c r="I50" s="248">
        <v>0.42840569715504939</v>
      </c>
      <c r="J50" s="248">
        <v>0.2863478613222778</v>
      </c>
      <c r="K50" s="248">
        <v>0.15585137207544689</v>
      </c>
    </row>
    <row r="51" spans="1:11" s="395" customFormat="1" x14ac:dyDescent="0.2"/>
    <row r="52" spans="1:11" s="247" customFormat="1" x14ac:dyDescent="0.2">
      <c r="A52" s="255" t="s">
        <v>403</v>
      </c>
      <c r="B52" s="249">
        <v>4731.75</v>
      </c>
      <c r="C52" s="249">
        <v>4548.2299999999996</v>
      </c>
      <c r="D52" s="249">
        <v>4533.49</v>
      </c>
      <c r="E52" s="249">
        <v>5603.12</v>
      </c>
      <c r="F52" s="249">
        <v>5239.79</v>
      </c>
      <c r="G52" s="248">
        <v>0.97957797046267314</v>
      </c>
      <c r="H52" s="248">
        <v>1.1214100451117881</v>
      </c>
      <c r="I52" s="248">
        <v>0.96952724348692665</v>
      </c>
      <c r="J52" s="248">
        <v>1.0188009571396361</v>
      </c>
      <c r="K52" s="248">
        <v>0.97389912647412247</v>
      </c>
    </row>
    <row r="53" spans="1:11" s="395" customFormat="1" x14ac:dyDescent="0.2"/>
    <row r="54" spans="1:11" s="247" customFormat="1" x14ac:dyDescent="0.2">
      <c r="A54" s="255" t="s">
        <v>402</v>
      </c>
      <c r="B54" s="249">
        <v>2037.63</v>
      </c>
      <c r="C54" s="249">
        <v>2310.0700000000002</v>
      </c>
      <c r="D54" s="249">
        <v>2299.9499999999998</v>
      </c>
      <c r="E54" s="249">
        <v>3050.87</v>
      </c>
      <c r="F54" s="249">
        <v>3045.22</v>
      </c>
      <c r="G54" s="248">
        <v>0.42173145907891824</v>
      </c>
      <c r="H54" s="248">
        <v>0.44173035183177067</v>
      </c>
      <c r="I54" s="248">
        <v>0.39302825179249556</v>
      </c>
      <c r="J54" s="248">
        <v>0.45842522137953134</v>
      </c>
      <c r="K54" s="248">
        <v>0.46650209294179701</v>
      </c>
    </row>
    <row r="55" spans="1:11" s="395" customFormat="1" x14ac:dyDescent="0.2"/>
    <row r="56" spans="1:11" s="247" customFormat="1" x14ac:dyDescent="0.2">
      <c r="A56" s="255" t="s">
        <v>401</v>
      </c>
      <c r="B56" s="249">
        <v>11500</v>
      </c>
      <c r="C56" s="249">
        <v>11283</v>
      </c>
      <c r="D56" s="249">
        <v>13053</v>
      </c>
      <c r="E56" s="249">
        <v>13832.36</v>
      </c>
      <c r="F56" s="249">
        <v>13891.52</v>
      </c>
      <c r="G56" s="248">
        <v>0.43036873609280457</v>
      </c>
      <c r="H56" s="248">
        <v>0.5075500100130218</v>
      </c>
      <c r="I56" s="248">
        <v>0.57260185551239606</v>
      </c>
      <c r="J56" s="248">
        <v>0.56248569296602591</v>
      </c>
      <c r="K56" s="248">
        <v>0.56192407087718943</v>
      </c>
    </row>
    <row r="57" spans="1:11" s="395" customFormat="1" x14ac:dyDescent="0.2"/>
    <row r="58" spans="1:11" s="247" customFormat="1" x14ac:dyDescent="0.2">
      <c r="A58" s="255" t="s">
        <v>400</v>
      </c>
      <c r="B58" s="249">
        <v>26436.78</v>
      </c>
      <c r="C58" s="249">
        <v>28831.34</v>
      </c>
      <c r="D58" s="249">
        <v>30353.16</v>
      </c>
      <c r="E58" s="249">
        <v>30919.61</v>
      </c>
      <c r="F58" s="249">
        <v>30686.959999999999</v>
      </c>
      <c r="G58" s="248">
        <v>0.18345752690783673</v>
      </c>
      <c r="H58" s="248">
        <v>0.205776461351795</v>
      </c>
      <c r="I58" s="248">
        <v>0.20739265899587306</v>
      </c>
      <c r="J58" s="248">
        <v>0.20326737359725994</v>
      </c>
      <c r="K58" s="248">
        <v>0.18581828090465954</v>
      </c>
    </row>
    <row r="59" spans="1:11" s="394" customFormat="1" x14ac:dyDescent="0.2"/>
    <row r="60" spans="1:11" s="251" customFormat="1" x14ac:dyDescent="0.2">
      <c r="A60" s="254" t="s">
        <v>399</v>
      </c>
      <c r="B60" s="253">
        <v>122716.34</v>
      </c>
      <c r="C60" s="253">
        <v>120486.76999999999</v>
      </c>
      <c r="D60" s="253">
        <v>129007.55000000003</v>
      </c>
      <c r="E60" s="253">
        <v>134607.24</v>
      </c>
      <c r="F60" s="253">
        <v>126880.54000000001</v>
      </c>
      <c r="G60" s="252">
        <v>0.29744624601607195</v>
      </c>
      <c r="H60" s="252">
        <v>0.30746677813997586</v>
      </c>
      <c r="I60" s="252">
        <v>0.31532619486368846</v>
      </c>
      <c r="J60" s="252">
        <v>0.30633240396982298</v>
      </c>
      <c r="K60" s="252">
        <v>0.28502235338046866</v>
      </c>
    </row>
    <row r="61" spans="1:11" s="395" customFormat="1" x14ac:dyDescent="0.2"/>
    <row r="62" spans="1:11" s="247" customFormat="1" x14ac:dyDescent="0.2">
      <c r="A62" s="250" t="s">
        <v>398</v>
      </c>
      <c r="B62" s="249">
        <v>71687.97</v>
      </c>
      <c r="C62" s="249">
        <v>67876.12999999999</v>
      </c>
      <c r="D62" s="249">
        <v>70340.159999999989</v>
      </c>
      <c r="E62" s="249">
        <v>72833.989999999991</v>
      </c>
      <c r="F62" s="249">
        <v>64665.23000000001</v>
      </c>
      <c r="G62" s="248">
        <v>0.41193384620076356</v>
      </c>
      <c r="H62" s="248">
        <v>0.42774963403595223</v>
      </c>
      <c r="I62" s="248">
        <v>0.44652917187425201</v>
      </c>
      <c r="J62" s="248">
        <v>0.42738736995730819</v>
      </c>
      <c r="K62" s="248">
        <v>0.4017757142251191</v>
      </c>
    </row>
    <row r="64" spans="1:11" s="312" customFormat="1" ht="13.5" customHeight="1" x14ac:dyDescent="0.2">
      <c r="A64" s="312" t="s">
        <v>397</v>
      </c>
    </row>
    <row r="65" s="399" customFormat="1" ht="13.5" customHeight="1" x14ac:dyDescent="0.2"/>
  </sheetData>
  <mergeCells count="34">
    <mergeCell ref="A1:XFD1"/>
    <mergeCell ref="A2:XFD2"/>
    <mergeCell ref="A65:XFD65"/>
    <mergeCell ref="A64:XFD64"/>
    <mergeCell ref="A3:XFD3"/>
    <mergeCell ref="A5:XFD5"/>
    <mergeCell ref="A7:XFD7"/>
    <mergeCell ref="A9:XFD9"/>
    <mergeCell ref="A11:XFD11"/>
    <mergeCell ref="A13:XFD13"/>
    <mergeCell ref="A15:XFD15"/>
    <mergeCell ref="A17:XFD17"/>
    <mergeCell ref="A19:XFD19"/>
    <mergeCell ref="A21:XFD21"/>
    <mergeCell ref="A23:XFD23"/>
    <mergeCell ref="A25:XFD25"/>
    <mergeCell ref="A27:XFD27"/>
    <mergeCell ref="A29:XFD29"/>
    <mergeCell ref="A31:XFD31"/>
    <mergeCell ref="A33:XFD33"/>
    <mergeCell ref="A35:XFD35"/>
    <mergeCell ref="A37:XFD37"/>
    <mergeCell ref="A39:XFD39"/>
    <mergeCell ref="A41:XFD41"/>
    <mergeCell ref="A55:XFD55"/>
    <mergeCell ref="A57:XFD57"/>
    <mergeCell ref="A59:XFD59"/>
    <mergeCell ref="A61:XFD61"/>
    <mergeCell ref="A43:XFD43"/>
    <mergeCell ref="A45:XFD45"/>
    <mergeCell ref="A47:XFD47"/>
    <mergeCell ref="A49:XFD49"/>
    <mergeCell ref="A51:XFD51"/>
    <mergeCell ref="A53:XFD53"/>
  </mergeCells>
  <pageMargins left="0.70866141732283472" right="0.70866141732283472" top="0.78740157480314965" bottom="0.78740157480314965"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Normal="100" workbookViewId="0">
      <selection sqref="A1:IV1"/>
    </sheetView>
  </sheetViews>
  <sheetFormatPr baseColWidth="10" defaultRowHeight="15" x14ac:dyDescent="0.25"/>
  <cols>
    <col min="1" max="1" width="39" style="402" customWidth="1"/>
    <col min="2" max="2" width="10.28515625" style="402" bestFit="1" customWidth="1"/>
    <col min="3" max="3" width="11.28515625" style="402" bestFit="1" customWidth="1"/>
    <col min="4" max="4" width="10" style="402" bestFit="1" customWidth="1"/>
    <col min="5" max="5" width="14" style="402" bestFit="1" customWidth="1"/>
    <col min="6" max="6" width="5.5703125" style="402" bestFit="1" customWidth="1"/>
    <col min="7" max="7" width="11.5703125" style="402" bestFit="1" customWidth="1"/>
    <col min="8" max="8" width="12.140625" style="402" bestFit="1" customWidth="1"/>
    <col min="9" max="16384" width="11.42578125" style="402"/>
  </cols>
  <sheetData>
    <row r="1" spans="1:8" s="420" customFormat="1" ht="12.75" x14ac:dyDescent="0.2">
      <c r="A1" s="418" t="s">
        <v>461</v>
      </c>
      <c r="B1" s="418"/>
      <c r="C1" s="418"/>
      <c r="D1" s="418"/>
      <c r="E1" s="418"/>
      <c r="F1" s="418"/>
      <c r="G1" s="418"/>
      <c r="H1" s="418"/>
    </row>
    <row r="2" spans="1:8" s="417" customFormat="1" ht="12.75" x14ac:dyDescent="0.2">
      <c r="A2" s="417" t="s">
        <v>460</v>
      </c>
    </row>
    <row r="3" spans="1:8" s="416" customFormat="1" ht="15" customHeight="1" x14ac:dyDescent="0.2"/>
    <row r="4" spans="1:8" ht="38.25" x14ac:dyDescent="0.25">
      <c r="A4" s="421" t="s">
        <v>459</v>
      </c>
      <c r="B4" s="424" t="s">
        <v>458</v>
      </c>
      <c r="C4" s="424" t="s">
        <v>457</v>
      </c>
      <c r="D4" s="424" t="s">
        <v>462</v>
      </c>
      <c r="E4" s="425" t="s">
        <v>456</v>
      </c>
      <c r="F4" s="422" t="s">
        <v>455</v>
      </c>
      <c r="G4" s="422"/>
      <c r="H4" s="422"/>
    </row>
    <row r="5" spans="1:8" ht="15.75" x14ac:dyDescent="0.25">
      <c r="A5" s="421"/>
      <c r="B5" s="423" t="s">
        <v>453</v>
      </c>
      <c r="C5" s="423" t="s">
        <v>463</v>
      </c>
      <c r="D5" s="423"/>
      <c r="E5" s="423" t="s">
        <v>454</v>
      </c>
      <c r="F5" s="423" t="s">
        <v>453</v>
      </c>
      <c r="G5" s="423" t="s">
        <v>452</v>
      </c>
      <c r="H5" s="423" t="s">
        <v>464</v>
      </c>
    </row>
    <row r="6" spans="1:8" s="414" customFormat="1" x14ac:dyDescent="0.2">
      <c r="A6" s="415"/>
    </row>
    <row r="7" spans="1:8" ht="25.5" x14ac:dyDescent="0.25">
      <c r="A7" s="413" t="s">
        <v>451</v>
      </c>
      <c r="B7" s="426">
        <v>100</v>
      </c>
      <c r="C7" s="427" t="s">
        <v>434</v>
      </c>
      <c r="D7" s="428">
        <v>41274</v>
      </c>
      <c r="E7" s="411">
        <v>63091.832999999999</v>
      </c>
      <c r="F7" s="412">
        <v>0.44903593148102072</v>
      </c>
      <c r="G7" s="411">
        <v>283.30500000000001</v>
      </c>
      <c r="H7" s="410">
        <v>330.23079613008508</v>
      </c>
    </row>
    <row r="8" spans="1:8" ht="25.5" x14ac:dyDescent="0.25">
      <c r="A8" s="413" t="s">
        <v>450</v>
      </c>
      <c r="B8" s="426">
        <v>100</v>
      </c>
      <c r="C8" s="427" t="s">
        <v>434</v>
      </c>
      <c r="D8" s="428">
        <v>41274</v>
      </c>
      <c r="E8" s="411">
        <v>22439.309000000001</v>
      </c>
      <c r="F8" s="412">
        <v>1.7519879957087805</v>
      </c>
      <c r="G8" s="411">
        <v>393.13400000000001</v>
      </c>
      <c r="H8" s="410">
        <v>458.25154446905236</v>
      </c>
    </row>
    <row r="9" spans="1:8" ht="25.5" x14ac:dyDescent="0.25">
      <c r="A9" s="413" t="s">
        <v>449</v>
      </c>
      <c r="B9" s="426">
        <v>100</v>
      </c>
      <c r="C9" s="427" t="s">
        <v>431</v>
      </c>
      <c r="D9" s="428">
        <v>41639</v>
      </c>
      <c r="E9" s="411">
        <v>162808.79999999999</v>
      </c>
      <c r="F9" s="412">
        <v>0.34162772528266294</v>
      </c>
      <c r="G9" s="411">
        <v>556.20000000000005</v>
      </c>
      <c r="H9" s="410">
        <v>403.3065042418969</v>
      </c>
    </row>
    <row r="10" spans="1:8" ht="25.5" x14ac:dyDescent="0.25">
      <c r="A10" s="413" t="s">
        <v>448</v>
      </c>
      <c r="B10" s="426">
        <v>100</v>
      </c>
      <c r="C10" s="427" t="s">
        <v>431</v>
      </c>
      <c r="D10" s="428">
        <v>41639</v>
      </c>
      <c r="E10" s="411">
        <v>33499</v>
      </c>
      <c r="F10" s="412">
        <v>0.92838592196781988</v>
      </c>
      <c r="G10" s="411">
        <v>311</v>
      </c>
      <c r="H10" s="410">
        <v>225.50939018200276</v>
      </c>
    </row>
    <row r="11" spans="1:8" ht="25.5" x14ac:dyDescent="0.25">
      <c r="A11" s="413" t="s">
        <v>447</v>
      </c>
      <c r="B11" s="426">
        <v>43</v>
      </c>
      <c r="C11" s="427" t="s">
        <v>444</v>
      </c>
      <c r="D11" s="428">
        <v>41639</v>
      </c>
      <c r="E11" s="411">
        <v>29673</v>
      </c>
      <c r="F11" s="412">
        <v>2.3051258720048531</v>
      </c>
      <c r="G11" s="411">
        <v>684</v>
      </c>
      <c r="H11" s="410">
        <v>684</v>
      </c>
    </row>
    <row r="12" spans="1:8" ht="25.5" x14ac:dyDescent="0.25">
      <c r="A12" s="413" t="s">
        <v>446</v>
      </c>
      <c r="B12" s="426">
        <v>0</v>
      </c>
      <c r="C12" s="427" t="s">
        <v>444</v>
      </c>
      <c r="D12" s="428">
        <v>41274</v>
      </c>
      <c r="E12" s="411">
        <v>242392.989</v>
      </c>
      <c r="F12" s="412">
        <v>2.2249950471958573</v>
      </c>
      <c r="G12" s="411">
        <v>5393.232</v>
      </c>
      <c r="H12" s="410">
        <v>5393.232</v>
      </c>
    </row>
    <row r="13" spans="1:8" x14ac:dyDescent="0.25">
      <c r="A13" s="413" t="s">
        <v>445</v>
      </c>
      <c r="B13" s="426">
        <v>100</v>
      </c>
      <c r="C13" s="427" t="s">
        <v>444</v>
      </c>
      <c r="D13" s="428">
        <v>41274</v>
      </c>
      <c r="E13" s="411">
        <v>49322</v>
      </c>
      <c r="F13" s="412">
        <v>2.5396293743157212</v>
      </c>
      <c r="G13" s="411">
        <v>1252.596</v>
      </c>
      <c r="H13" s="410">
        <v>1252.596</v>
      </c>
    </row>
    <row r="14" spans="1:8" ht="25.5" x14ac:dyDescent="0.25">
      <c r="A14" s="413" t="s">
        <v>443</v>
      </c>
      <c r="B14" s="426">
        <v>100</v>
      </c>
      <c r="C14" s="427" t="s">
        <v>431</v>
      </c>
      <c r="D14" s="428">
        <v>41274</v>
      </c>
      <c r="E14" s="411">
        <v>173.666</v>
      </c>
      <c r="F14" s="412">
        <v>1.4130572478205292</v>
      </c>
      <c r="G14" s="411">
        <v>2.4540000000000002</v>
      </c>
      <c r="H14" s="410">
        <v>1.8599363346975901</v>
      </c>
    </row>
    <row r="15" spans="1:8" x14ac:dyDescent="0.25">
      <c r="A15" s="413" t="s">
        <v>442</v>
      </c>
      <c r="B15" s="426">
        <v>100</v>
      </c>
      <c r="C15" s="427" t="s">
        <v>434</v>
      </c>
      <c r="D15" s="428">
        <v>41090</v>
      </c>
      <c r="E15" s="411">
        <v>8641.2900000000009</v>
      </c>
      <c r="F15" s="412">
        <v>1.4957257539094277</v>
      </c>
      <c r="G15" s="411">
        <v>129.25</v>
      </c>
      <c r="H15" s="410">
        <v>155.81675708257987</v>
      </c>
    </row>
    <row r="16" spans="1:8" ht="25.5" x14ac:dyDescent="0.25">
      <c r="A16" s="413" t="s">
        <v>441</v>
      </c>
      <c r="B16" s="426">
        <v>100</v>
      </c>
      <c r="C16" s="427" t="s">
        <v>431</v>
      </c>
      <c r="D16" s="428">
        <v>41639</v>
      </c>
      <c r="E16" s="411">
        <v>128781</v>
      </c>
      <c r="F16" s="412">
        <v>0.15576831986084905</v>
      </c>
      <c r="G16" s="411">
        <v>200.6</v>
      </c>
      <c r="H16" s="410">
        <v>145.45718222028859</v>
      </c>
    </row>
    <row r="17" spans="1:8" x14ac:dyDescent="0.25">
      <c r="A17" s="413" t="s">
        <v>280</v>
      </c>
      <c r="B17" s="426">
        <v>100</v>
      </c>
      <c r="C17" s="427" t="s">
        <v>431</v>
      </c>
      <c r="D17" s="428">
        <v>41639</v>
      </c>
      <c r="E17" s="411">
        <v>10240</v>
      </c>
      <c r="F17" s="412">
        <v>0.205078125</v>
      </c>
      <c r="G17" s="411">
        <v>21</v>
      </c>
      <c r="H17" s="410">
        <v>15.227322166630412</v>
      </c>
    </row>
    <row r="18" spans="1:8" ht="25.5" x14ac:dyDescent="0.25">
      <c r="A18" s="413" t="s">
        <v>440</v>
      </c>
      <c r="B18" s="426">
        <v>100</v>
      </c>
      <c r="C18" s="427" t="s">
        <v>431</v>
      </c>
      <c r="D18" s="428">
        <v>41639</v>
      </c>
      <c r="E18" s="411">
        <v>689.79</v>
      </c>
      <c r="F18" s="412">
        <v>0.50015222024094297</v>
      </c>
      <c r="G18" s="411">
        <v>3.45</v>
      </c>
      <c r="H18" s="410">
        <v>2.5016314988035675</v>
      </c>
    </row>
    <row r="19" spans="1:8" ht="25.5" x14ac:dyDescent="0.25">
      <c r="A19" s="413" t="s">
        <v>439</v>
      </c>
      <c r="B19" s="426">
        <v>100</v>
      </c>
      <c r="C19" s="427" t="s">
        <v>431</v>
      </c>
      <c r="D19" s="428">
        <v>41455</v>
      </c>
      <c r="E19" s="411">
        <v>223181</v>
      </c>
      <c r="F19" s="412">
        <v>0.67720818528458959</v>
      </c>
      <c r="G19" s="411">
        <v>1511.4</v>
      </c>
      <c r="H19" s="410">
        <v>1155.5045871559632</v>
      </c>
    </row>
    <row r="20" spans="1:8" ht="25.5" x14ac:dyDescent="0.25">
      <c r="A20" s="413" t="s">
        <v>438</v>
      </c>
      <c r="B20" s="426">
        <v>100</v>
      </c>
      <c r="C20" s="427" t="s">
        <v>431</v>
      </c>
      <c r="D20" s="428">
        <v>41455</v>
      </c>
      <c r="E20" s="411">
        <v>224303</v>
      </c>
      <c r="F20" s="412">
        <v>1.1060440564771759</v>
      </c>
      <c r="G20" s="411">
        <v>2480.89</v>
      </c>
      <c r="H20" s="410">
        <v>1896.7048929663606</v>
      </c>
    </row>
    <row r="21" spans="1:8" ht="25.5" x14ac:dyDescent="0.25">
      <c r="A21" s="413" t="s">
        <v>437</v>
      </c>
      <c r="B21" s="426">
        <v>100</v>
      </c>
      <c r="C21" s="427" t="s">
        <v>431</v>
      </c>
      <c r="D21" s="428">
        <v>41455</v>
      </c>
      <c r="E21" s="411">
        <v>2403.2170000000001</v>
      </c>
      <c r="F21" s="412">
        <v>0.82144059400378733</v>
      </c>
      <c r="G21" s="411">
        <v>19.741</v>
      </c>
      <c r="H21" s="410">
        <v>15.092507645259937</v>
      </c>
    </row>
    <row r="22" spans="1:8" ht="25.5" x14ac:dyDescent="0.25">
      <c r="A22" s="413" t="s">
        <v>436</v>
      </c>
      <c r="B22" s="426">
        <v>100</v>
      </c>
      <c r="C22" s="427" t="s">
        <v>431</v>
      </c>
      <c r="D22" s="428">
        <v>41274</v>
      </c>
      <c r="E22" s="411">
        <v>6794.0110000000004</v>
      </c>
      <c r="F22" s="412">
        <v>1.3407249414226734</v>
      </c>
      <c r="G22" s="411">
        <v>91.088999999999999</v>
      </c>
      <c r="H22" s="410">
        <v>69.038199181446117</v>
      </c>
    </row>
    <row r="23" spans="1:8" x14ac:dyDescent="0.25">
      <c r="A23" s="413" t="s">
        <v>435</v>
      </c>
      <c r="B23" s="426">
        <v>0</v>
      </c>
      <c r="C23" s="427" t="s">
        <v>434</v>
      </c>
      <c r="D23" s="428">
        <v>41090</v>
      </c>
      <c r="E23" s="411">
        <v>238118</v>
      </c>
      <c r="F23" s="412">
        <v>0.8877531308006954</v>
      </c>
      <c r="G23" s="411">
        <v>2113.9</v>
      </c>
      <c r="H23" s="410">
        <v>2548.4026522001204</v>
      </c>
    </row>
    <row r="24" spans="1:8" ht="38.25" x14ac:dyDescent="0.25">
      <c r="A24" s="413" t="s">
        <v>433</v>
      </c>
      <c r="B24" s="426">
        <v>100</v>
      </c>
      <c r="C24" s="427" t="s">
        <v>431</v>
      </c>
      <c r="D24" s="428">
        <v>41274</v>
      </c>
      <c r="E24" s="411">
        <v>11301</v>
      </c>
      <c r="F24" s="412">
        <v>0.40704362445801257</v>
      </c>
      <c r="G24" s="411">
        <v>46</v>
      </c>
      <c r="H24" s="410">
        <v>34.864332272244965</v>
      </c>
    </row>
    <row r="25" spans="1:8" ht="25.5" x14ac:dyDescent="0.25">
      <c r="A25" s="413" t="s">
        <v>432</v>
      </c>
      <c r="B25" s="426">
        <v>100</v>
      </c>
      <c r="C25" s="427" t="s">
        <v>431</v>
      </c>
      <c r="D25" s="428">
        <v>41455</v>
      </c>
      <c r="E25" s="411">
        <v>1916.2539999999999</v>
      </c>
      <c r="F25" s="412">
        <v>0.77129649827214974</v>
      </c>
      <c r="G25" s="411">
        <v>14.78</v>
      </c>
      <c r="H25" s="410">
        <v>11.299694189602446</v>
      </c>
    </row>
    <row r="26" spans="1:8" x14ac:dyDescent="0.25">
      <c r="A26" s="409" t="s">
        <v>430</v>
      </c>
      <c r="B26" s="409"/>
      <c r="C26" s="408"/>
      <c r="D26" s="408"/>
      <c r="E26" s="407"/>
      <c r="F26" s="406"/>
      <c r="G26" s="406"/>
      <c r="H26" s="406">
        <v>14798.895929937036</v>
      </c>
    </row>
    <row r="28" spans="1:8" s="419" customFormat="1" ht="15" customHeight="1" x14ac:dyDescent="0.2">
      <c r="A28" s="405" t="s">
        <v>107</v>
      </c>
      <c r="B28" s="405"/>
      <c r="C28" s="405"/>
      <c r="D28" s="405"/>
      <c r="E28" s="405"/>
      <c r="F28" s="405"/>
      <c r="G28" s="405"/>
      <c r="H28" s="405"/>
    </row>
    <row r="29" spans="1:8" s="403" customFormat="1" ht="75" customHeight="1" x14ac:dyDescent="0.2">
      <c r="A29" s="404" t="s">
        <v>429</v>
      </c>
    </row>
  </sheetData>
  <mergeCells count="7">
    <mergeCell ref="A6:IV6"/>
    <mergeCell ref="A1:IV1"/>
    <mergeCell ref="A2:IV2"/>
    <mergeCell ref="A29:IV29"/>
    <mergeCell ref="A28:IV28"/>
    <mergeCell ref="A3:IV3"/>
    <mergeCell ref="F4:H4"/>
  </mergeCells>
  <pageMargins left="0.70866141732283472" right="0.70866141732283472" top="0.78740157480314965" bottom="0.78740157480314965" header="0.31496062992125984" footer="0.31496062992125984"/>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zoomScaleNormal="100" workbookViewId="0">
      <selection sqref="A1:XFD1"/>
    </sheetView>
  </sheetViews>
  <sheetFormatPr baseColWidth="10" defaultRowHeight="12.75" x14ac:dyDescent="0.2"/>
  <cols>
    <col min="1" max="1" width="64.7109375" style="3" bestFit="1" customWidth="1"/>
    <col min="2" max="2" width="8.85546875" style="9" customWidth="1"/>
    <col min="3" max="3" width="6.7109375" style="8" customWidth="1"/>
    <col min="4" max="4" width="8.85546875" style="7" customWidth="1"/>
    <col min="5" max="5" width="7.140625" style="6" customWidth="1"/>
    <col min="6" max="6" width="8.85546875" style="5" customWidth="1"/>
    <col min="7" max="7" width="7.140625" style="4" customWidth="1"/>
    <col min="8" max="16384" width="11.42578125" style="3"/>
  </cols>
  <sheetData>
    <row r="1" spans="1:7" s="309" customFormat="1" x14ac:dyDescent="0.2">
      <c r="A1" s="309" t="s">
        <v>38</v>
      </c>
    </row>
    <row r="2" spans="1:7" s="310" customFormat="1" ht="15.75" customHeight="1" x14ac:dyDescent="0.2">
      <c r="A2" s="310" t="s">
        <v>37</v>
      </c>
    </row>
    <row r="3" spans="1:7" s="314" customFormat="1" ht="12.75" customHeight="1" x14ac:dyDescent="0.2"/>
    <row r="4" spans="1:7" s="14" customFormat="1" ht="12.75" customHeight="1" x14ac:dyDescent="0.2">
      <c r="A4" s="20"/>
      <c r="B4" s="315">
        <v>2010</v>
      </c>
      <c r="C4" s="315"/>
      <c r="D4" s="315">
        <v>2011</v>
      </c>
      <c r="E4" s="315"/>
      <c r="F4" s="315">
        <v>2012</v>
      </c>
      <c r="G4" s="315"/>
    </row>
    <row r="5" spans="1:7" s="14" customFormat="1" ht="12.75" customHeight="1" x14ac:dyDescent="0.2">
      <c r="A5" s="20"/>
      <c r="B5" s="259" t="s">
        <v>36</v>
      </c>
      <c r="C5" s="259" t="s">
        <v>35</v>
      </c>
      <c r="D5" s="259" t="s">
        <v>36</v>
      </c>
      <c r="E5" s="259" t="s">
        <v>35</v>
      </c>
      <c r="F5" s="259" t="s">
        <v>36</v>
      </c>
      <c r="G5" s="259" t="s">
        <v>35</v>
      </c>
    </row>
    <row r="6" spans="1:7" s="310" customFormat="1" ht="12.75" customHeight="1" x14ac:dyDescent="0.2"/>
    <row r="7" spans="1:7" s="14" customFormat="1" ht="12.75" customHeight="1" x14ac:dyDescent="0.2">
      <c r="A7" s="19" t="s">
        <v>34</v>
      </c>
      <c r="B7" s="15">
        <v>20.36</v>
      </c>
      <c r="C7" s="15">
        <v>21.63</v>
      </c>
      <c r="D7" s="15">
        <v>19.182182639799972</v>
      </c>
      <c r="E7" s="15">
        <v>23.253784828603592</v>
      </c>
      <c r="F7" s="15">
        <v>14.903996710599985</v>
      </c>
      <c r="G7" s="15">
        <f>F7/$F$39*100</f>
        <v>22.503919073266964</v>
      </c>
    </row>
    <row r="8" spans="1:7" s="307" customFormat="1" ht="12.75" customHeight="1" x14ac:dyDescent="0.2"/>
    <row r="9" spans="1:7" s="14" customFormat="1" ht="12.75" customHeight="1" x14ac:dyDescent="0.2">
      <c r="A9" s="16" t="s">
        <v>33</v>
      </c>
      <c r="B9" s="15">
        <v>5.96</v>
      </c>
      <c r="C9" s="15">
        <v>6.33</v>
      </c>
      <c r="D9" s="15">
        <v>5.5110046600000002</v>
      </c>
      <c r="E9" s="15">
        <v>6.6807682399591641</v>
      </c>
      <c r="F9" s="15">
        <v>5.0742956599999998</v>
      </c>
      <c r="G9" s="15">
        <f>F9/$F$39*100</f>
        <v>7.6618065008867546</v>
      </c>
    </row>
    <row r="10" spans="1:7" s="307" customFormat="1" ht="12.75" customHeight="1" x14ac:dyDescent="0.2"/>
    <row r="11" spans="1:7" s="14" customFormat="1" ht="12.75" customHeight="1" x14ac:dyDescent="0.2">
      <c r="A11" s="16" t="s">
        <v>32</v>
      </c>
      <c r="B11" s="15">
        <v>3.74</v>
      </c>
      <c r="C11" s="15">
        <v>3.97</v>
      </c>
      <c r="D11" s="15">
        <v>0.89970814999999982</v>
      </c>
      <c r="E11" s="15">
        <v>1.0906798314615134</v>
      </c>
      <c r="F11" s="15">
        <v>0.91255697000000013</v>
      </c>
      <c r="G11" s="15">
        <f>F11/$F$39*100</f>
        <v>1.3778926955895039</v>
      </c>
    </row>
    <row r="12" spans="1:7" s="307" customFormat="1" ht="12.75" customHeight="1" x14ac:dyDescent="0.2"/>
    <row r="13" spans="1:7" s="10" customFormat="1" ht="12.75" customHeight="1" x14ac:dyDescent="0.2">
      <c r="A13" s="13" t="s">
        <v>31</v>
      </c>
      <c r="B13" s="12">
        <v>30.06</v>
      </c>
      <c r="C13" s="12">
        <v>31.94</v>
      </c>
      <c r="D13" s="12">
        <v>25.592895449799972</v>
      </c>
      <c r="E13" s="12">
        <v>31.025232900024271</v>
      </c>
      <c r="F13" s="12">
        <f>F11+F9+F7</f>
        <v>20.890849340599985</v>
      </c>
      <c r="G13" s="11">
        <f>F13/$F$39*100</f>
        <v>31.543618269743224</v>
      </c>
    </row>
    <row r="14" spans="1:7" s="308" customFormat="1" ht="12.75" customHeight="1" x14ac:dyDescent="0.2"/>
    <row r="15" spans="1:7" s="14" customFormat="1" ht="12.75" customHeight="1" x14ac:dyDescent="0.2">
      <c r="A15" s="14" t="s">
        <v>30</v>
      </c>
      <c r="B15" s="15">
        <v>4.1100000000000003</v>
      </c>
      <c r="C15" s="15">
        <v>4.3600000000000003</v>
      </c>
      <c r="D15" s="15">
        <v>4.7362922799999989</v>
      </c>
      <c r="E15" s="15">
        <v>5.7416157291704728</v>
      </c>
      <c r="F15" s="15">
        <v>1.8862604299999997</v>
      </c>
      <c r="G15" s="15">
        <f>F15/$F$39*100</f>
        <v>2.8481120126412667</v>
      </c>
    </row>
    <row r="16" spans="1:7" s="307" customFormat="1" ht="12.75" customHeight="1" x14ac:dyDescent="0.2"/>
    <row r="17" spans="1:7" s="14" customFormat="1" ht="12.75" customHeight="1" x14ac:dyDescent="0.2">
      <c r="A17" s="14" t="s">
        <v>29</v>
      </c>
      <c r="B17" s="15">
        <v>0.05</v>
      </c>
      <c r="C17" s="15">
        <v>0.05</v>
      </c>
      <c r="D17" s="18" t="s">
        <v>27</v>
      </c>
      <c r="E17" s="18" t="s">
        <v>27</v>
      </c>
      <c r="F17" s="18" t="s">
        <v>28</v>
      </c>
      <c r="G17" s="18" t="s">
        <v>27</v>
      </c>
    </row>
    <row r="18" spans="1:7" s="307" customFormat="1" ht="12.75" customHeight="1" x14ac:dyDescent="0.2"/>
    <row r="19" spans="1:7" s="14" customFormat="1" ht="12.75" customHeight="1" x14ac:dyDescent="0.2">
      <c r="A19" s="14" t="s">
        <v>26</v>
      </c>
      <c r="B19" s="15">
        <v>2.63</v>
      </c>
      <c r="C19" s="15">
        <v>2.79</v>
      </c>
      <c r="D19" s="15">
        <v>5.0154114002000005</v>
      </c>
      <c r="E19" s="15">
        <v>6.079980558896005</v>
      </c>
      <c r="F19" s="15">
        <v>5.10063069</v>
      </c>
      <c r="G19" s="15">
        <f>F19/$F$39*100</f>
        <v>7.701570424310769</v>
      </c>
    </row>
    <row r="20" spans="1:7" s="307" customFormat="1" ht="12.75" customHeight="1" x14ac:dyDescent="0.2"/>
    <row r="21" spans="1:7" s="10" customFormat="1" ht="12.75" customHeight="1" x14ac:dyDescent="0.2">
      <c r="A21" s="13" t="s">
        <v>25</v>
      </c>
      <c r="B21" s="12">
        <v>6.78</v>
      </c>
      <c r="C21" s="12">
        <v>7.2</v>
      </c>
      <c r="D21" s="12">
        <v>9.7517036801999986</v>
      </c>
      <c r="E21" s="12">
        <v>11.821596288066477</v>
      </c>
      <c r="F21" s="12">
        <f>F15+F19</f>
        <v>6.9868911199999992</v>
      </c>
      <c r="G21" s="11">
        <f>F21/$F$39*100</f>
        <v>10.549682436952036</v>
      </c>
    </row>
    <row r="22" spans="1:7" s="308" customFormat="1" ht="12.75" customHeight="1" x14ac:dyDescent="0.2"/>
    <row r="23" spans="1:7" s="10" customFormat="1" ht="12.75" customHeight="1" x14ac:dyDescent="0.2">
      <c r="A23" s="13" t="s">
        <v>24</v>
      </c>
      <c r="B23" s="12">
        <v>36.840000000000003</v>
      </c>
      <c r="C23" s="12">
        <v>39.14</v>
      </c>
      <c r="D23" s="12">
        <v>35.34459912999997</v>
      </c>
      <c r="E23" s="12">
        <v>42.846829188090751</v>
      </c>
      <c r="F23" s="12">
        <f>F21+F13</f>
        <v>27.877740460599984</v>
      </c>
      <c r="G23" s="11">
        <f>F23/$F$39*100</f>
        <v>42.09330070669526</v>
      </c>
    </row>
    <row r="24" spans="1:7" s="308" customFormat="1" ht="12.75" customHeight="1" x14ac:dyDescent="0.2"/>
    <row r="25" spans="1:7" s="14" customFormat="1" ht="12.75" customHeight="1" x14ac:dyDescent="0.2">
      <c r="A25" s="16" t="s">
        <v>23</v>
      </c>
      <c r="B25" s="15">
        <v>28.77</v>
      </c>
      <c r="C25" s="15">
        <v>30.56</v>
      </c>
      <c r="D25" s="15">
        <v>24.892569160000001</v>
      </c>
      <c r="E25" s="15">
        <v>30.176255640312771</v>
      </c>
      <c r="F25" s="15">
        <v>15.99759598</v>
      </c>
      <c r="G25" s="15">
        <f>F25/$F$39*100</f>
        <v>24.155172085129117</v>
      </c>
    </row>
    <row r="26" spans="1:7" s="307" customFormat="1" ht="12.75" customHeight="1" x14ac:dyDescent="0.2"/>
    <row r="27" spans="1:7" s="14" customFormat="1" ht="12.75" customHeight="1" x14ac:dyDescent="0.2">
      <c r="A27" s="14" t="s">
        <v>22</v>
      </c>
      <c r="B27" s="15">
        <v>5.27</v>
      </c>
      <c r="C27" s="15">
        <v>5.6</v>
      </c>
      <c r="D27" s="15">
        <v>3.2810682800000004</v>
      </c>
      <c r="E27" s="15">
        <v>3.9775064821232511</v>
      </c>
      <c r="F27" s="15">
        <v>2.9986974800000001</v>
      </c>
      <c r="G27" s="15">
        <f>F27/$F$39*100</f>
        <v>4.5278086627015215</v>
      </c>
    </row>
    <row r="28" spans="1:7" s="307" customFormat="1" ht="12.75" customHeight="1" x14ac:dyDescent="0.2"/>
    <row r="29" spans="1:7" s="17" customFormat="1" ht="12.75" customHeight="1" x14ac:dyDescent="0.2">
      <c r="A29" s="13" t="s">
        <v>21</v>
      </c>
      <c r="B29" s="12">
        <v>34.04</v>
      </c>
      <c r="C29" s="12">
        <v>36.159999999999997</v>
      </c>
      <c r="D29" s="12">
        <v>28.17363744</v>
      </c>
      <c r="E29" s="12">
        <v>34.153762122436021</v>
      </c>
      <c r="F29" s="12">
        <f>F25+F27</f>
        <v>18.99629346</v>
      </c>
      <c r="G29" s="11">
        <f>F29/$F$39*100</f>
        <v>28.682980747830637</v>
      </c>
    </row>
    <row r="30" spans="1:7" s="306" customFormat="1" ht="12.75" customHeight="1" x14ac:dyDescent="0.2"/>
    <row r="31" spans="1:7" s="14" customFormat="1" ht="12.75" customHeight="1" x14ac:dyDescent="0.2">
      <c r="A31" s="14" t="s">
        <v>20</v>
      </c>
      <c r="B31" s="15">
        <v>14.5</v>
      </c>
      <c r="C31" s="15">
        <v>15.41</v>
      </c>
      <c r="D31" s="15">
        <v>12.982047530000003</v>
      </c>
      <c r="E31" s="15">
        <v>15.737611593321413</v>
      </c>
      <c r="F31" s="15">
        <v>14.263880659999998</v>
      </c>
      <c r="G31" s="15">
        <f>F31/$F$39*100</f>
        <v>21.537391766537475</v>
      </c>
    </row>
    <row r="32" spans="1:7" s="307" customFormat="1" ht="12.75" customHeight="1" x14ac:dyDescent="0.2"/>
    <row r="33" spans="1:7" s="14" customFormat="1" ht="12.75" customHeight="1" x14ac:dyDescent="0.2">
      <c r="A33" s="16" t="s">
        <v>19</v>
      </c>
      <c r="B33" s="15">
        <v>1.61</v>
      </c>
      <c r="C33" s="15">
        <v>1.71</v>
      </c>
      <c r="D33" s="15">
        <v>2.4168839999999983E-2</v>
      </c>
      <c r="E33" s="15">
        <v>2.9298908026808769E-2</v>
      </c>
      <c r="F33" s="15">
        <v>0.441</v>
      </c>
      <c r="G33" s="15">
        <f>F33/$F$39*100</f>
        <v>0.66587697944487911</v>
      </c>
    </row>
    <row r="34" spans="1:7" s="307" customFormat="1" ht="12.75" customHeight="1" x14ac:dyDescent="0.2"/>
    <row r="35" spans="1:7" s="14" customFormat="1" ht="12.75" customHeight="1" x14ac:dyDescent="0.2">
      <c r="A35" s="16" t="s">
        <v>18</v>
      </c>
      <c r="B35" s="15">
        <v>7.13</v>
      </c>
      <c r="C35" s="15">
        <v>7.57</v>
      </c>
      <c r="D35" s="15">
        <v>5.9661299100000003</v>
      </c>
      <c r="E35" s="15">
        <v>7.2324981881249997</v>
      </c>
      <c r="F35" s="15">
        <v>4.6495350599999998</v>
      </c>
      <c r="G35" s="15">
        <f>F35/$F$39*100</f>
        <v>7.0204497994917574</v>
      </c>
    </row>
    <row r="36" spans="1:7" s="307" customFormat="1" ht="12.75" customHeight="1" x14ac:dyDescent="0.2"/>
    <row r="37" spans="1:7" s="10" customFormat="1" ht="12.75" customHeight="1" x14ac:dyDescent="0.2">
      <c r="A37" s="13" t="s">
        <v>17</v>
      </c>
      <c r="B37" s="12">
        <v>23.24</v>
      </c>
      <c r="C37" s="12">
        <v>24.7</v>
      </c>
      <c r="D37" s="12">
        <v>18.972346280000004</v>
      </c>
      <c r="E37" s="12">
        <v>22.999408689473221</v>
      </c>
      <c r="F37" s="12">
        <f>F31+F33+F35</f>
        <v>19.354415719999999</v>
      </c>
      <c r="G37" s="11">
        <f>F37/$F$39*100</f>
        <v>29.223718545474114</v>
      </c>
    </row>
    <row r="38" spans="1:7" s="306" customFormat="1" ht="12.75" customHeight="1" x14ac:dyDescent="0.2"/>
    <row r="39" spans="1:7" s="10" customFormat="1" ht="12.75" customHeight="1" x14ac:dyDescent="0.2">
      <c r="A39" s="13" t="s">
        <v>16</v>
      </c>
      <c r="B39" s="12">
        <v>94.13</v>
      </c>
      <c r="C39" s="12">
        <v>100</v>
      </c>
      <c r="D39" s="12">
        <v>82.490582849999981</v>
      </c>
      <c r="E39" s="12">
        <v>100</v>
      </c>
      <c r="F39" s="12">
        <f>F37+F29+F23</f>
        <v>66.228449640599976</v>
      </c>
      <c r="G39" s="11">
        <f>F39/$F$39*100</f>
        <v>100</v>
      </c>
    </row>
    <row r="41" spans="1:7" s="313" customFormat="1" ht="15.75" customHeight="1" x14ac:dyDescent="0.2">
      <c r="A41" s="313" t="s">
        <v>15</v>
      </c>
    </row>
    <row r="42" spans="1:7" s="312" customFormat="1" ht="46.5" customHeight="1" x14ac:dyDescent="0.2">
      <c r="A42" s="311" t="s">
        <v>14</v>
      </c>
    </row>
  </sheetData>
  <mergeCells count="25">
    <mergeCell ref="A1:XFD1"/>
    <mergeCell ref="A2:XFD2"/>
    <mergeCell ref="A42:XFD42"/>
    <mergeCell ref="A41:XFD41"/>
    <mergeCell ref="A3:XFD3"/>
    <mergeCell ref="B4:C4"/>
    <mergeCell ref="D4:E4"/>
    <mergeCell ref="F4:G4"/>
    <mergeCell ref="A6:XFD6"/>
    <mergeCell ref="A8:XFD8"/>
    <mergeCell ref="A10:XFD10"/>
    <mergeCell ref="A12:XFD12"/>
    <mergeCell ref="A14:XFD14"/>
    <mergeCell ref="A16:XFD16"/>
    <mergeCell ref="A18:XFD18"/>
    <mergeCell ref="A20:XFD20"/>
    <mergeCell ref="A22:XFD22"/>
    <mergeCell ref="A24:XFD24"/>
    <mergeCell ref="A26:XFD26"/>
    <mergeCell ref="A28:XFD28"/>
    <mergeCell ref="A30:XFD30"/>
    <mergeCell ref="A32:XFD32"/>
    <mergeCell ref="A34:XFD34"/>
    <mergeCell ref="A36:XFD36"/>
    <mergeCell ref="A38:XFD38"/>
  </mergeCells>
  <pageMargins left="0.7" right="0.7" top="0.78740157499999996" bottom="0.78740157499999996"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sqref="A1:XFD1"/>
    </sheetView>
  </sheetViews>
  <sheetFormatPr baseColWidth="10" defaultRowHeight="12.75" x14ac:dyDescent="0.2"/>
  <cols>
    <col min="1" max="1" width="7.42578125" style="21" customWidth="1"/>
    <col min="2" max="2" width="15.5703125" style="21" customWidth="1"/>
    <col min="3" max="6" width="5.7109375" style="21" customWidth="1"/>
    <col min="7" max="7" width="7.140625" style="21" customWidth="1"/>
    <col min="8" max="9" width="6.85546875" style="21" bestFit="1" customWidth="1"/>
    <col min="10" max="16384" width="11.42578125" style="21"/>
  </cols>
  <sheetData>
    <row r="1" spans="1:9" s="322" customFormat="1" x14ac:dyDescent="0.2">
      <c r="A1" s="322" t="s">
        <v>49</v>
      </c>
    </row>
    <row r="2" spans="1:9" s="317" customFormat="1" x14ac:dyDescent="0.2">
      <c r="A2" s="317" t="s">
        <v>48</v>
      </c>
    </row>
    <row r="3" spans="1:9" s="318" customFormat="1" x14ac:dyDescent="0.2"/>
    <row r="4" spans="1:9" s="22" customFormat="1" x14ac:dyDescent="0.2">
      <c r="A4" s="25"/>
      <c r="B4" s="25"/>
      <c r="C4" s="260">
        <v>2009</v>
      </c>
      <c r="D4" s="260">
        <v>2010</v>
      </c>
      <c r="E4" s="260">
        <v>2011</v>
      </c>
      <c r="F4" s="260">
        <v>2012</v>
      </c>
      <c r="G4" s="260">
        <v>2013</v>
      </c>
      <c r="H4" s="260">
        <v>2014</v>
      </c>
      <c r="I4" s="260">
        <v>2015</v>
      </c>
    </row>
    <row r="5" spans="1:9" s="22" customFormat="1" ht="45.6" customHeight="1" x14ac:dyDescent="0.2">
      <c r="A5" s="25"/>
      <c r="B5" s="25"/>
      <c r="C5" s="319" t="s">
        <v>47</v>
      </c>
      <c r="D5" s="319"/>
      <c r="E5" s="319"/>
      <c r="F5" s="319"/>
      <c r="G5" s="260" t="s">
        <v>46</v>
      </c>
      <c r="H5" s="319" t="s">
        <v>45</v>
      </c>
      <c r="I5" s="319"/>
    </row>
    <row r="6" spans="1:9" s="320" customFormat="1" ht="12.75" customHeight="1" x14ac:dyDescent="0.2"/>
    <row r="7" spans="1:9" s="22" customFormat="1" ht="13.5" customHeight="1" x14ac:dyDescent="0.2">
      <c r="A7" s="321" t="s">
        <v>44</v>
      </c>
      <c r="B7" s="321"/>
      <c r="C7" s="29">
        <v>820</v>
      </c>
      <c r="D7" s="29">
        <v>912</v>
      </c>
      <c r="E7" s="29">
        <v>799</v>
      </c>
      <c r="F7" s="29">
        <v>860.77837771860004</v>
      </c>
      <c r="G7" s="28">
        <v>882</v>
      </c>
      <c r="H7" s="28">
        <v>863</v>
      </c>
      <c r="I7" s="28">
        <v>1349</v>
      </c>
    </row>
    <row r="8" spans="1:9" s="22" customFormat="1" x14ac:dyDescent="0.2">
      <c r="A8" s="321" t="s">
        <v>43</v>
      </c>
      <c r="B8" s="321"/>
      <c r="C8" s="27">
        <v>0.3</v>
      </c>
      <c r="D8" s="27">
        <v>0.32</v>
      </c>
      <c r="E8" s="22">
        <v>0.27</v>
      </c>
      <c r="F8" s="26">
        <v>0.28212067048559503</v>
      </c>
      <c r="G8" s="26">
        <v>0.27538837426097401</v>
      </c>
      <c r="H8" s="26">
        <v>0.27</v>
      </c>
      <c r="I8" s="26">
        <v>0.4</v>
      </c>
    </row>
    <row r="9" spans="1:9" s="22" customFormat="1" x14ac:dyDescent="0.2">
      <c r="B9" s="25" t="s">
        <v>42</v>
      </c>
    </row>
    <row r="10" spans="1:9" s="22" customFormat="1" ht="13.5" customHeight="1" x14ac:dyDescent="0.2">
      <c r="B10" s="25" t="s">
        <v>41</v>
      </c>
      <c r="C10" s="24">
        <v>364</v>
      </c>
      <c r="D10" s="24">
        <v>462</v>
      </c>
      <c r="E10" s="24">
        <v>352</v>
      </c>
      <c r="F10" s="24">
        <v>417.20544733560007</v>
      </c>
      <c r="G10" s="24">
        <v>406</v>
      </c>
      <c r="H10" s="23">
        <v>419</v>
      </c>
      <c r="I10" s="23">
        <v>873</v>
      </c>
    </row>
    <row r="11" spans="1:9" s="22" customFormat="1" ht="12.75" customHeight="1" x14ac:dyDescent="0.2">
      <c r="B11" s="25" t="s">
        <v>40</v>
      </c>
      <c r="C11" s="24">
        <v>456</v>
      </c>
      <c r="D11" s="24">
        <v>450</v>
      </c>
      <c r="E11" s="24">
        <v>447</v>
      </c>
      <c r="F11" s="24">
        <v>443.57293038299997</v>
      </c>
      <c r="G11" s="24">
        <v>477</v>
      </c>
      <c r="H11" s="23">
        <v>444</v>
      </c>
      <c r="I11" s="22">
        <v>476</v>
      </c>
    </row>
    <row r="13" spans="1:9" s="316" customFormat="1" ht="12.75" customHeight="1" x14ac:dyDescent="0.2">
      <c r="A13" s="316" t="s">
        <v>39</v>
      </c>
    </row>
    <row r="14" spans="1:9" s="317" customFormat="1" ht="24.75" customHeight="1" x14ac:dyDescent="0.2">
      <c r="A14" s="316"/>
    </row>
  </sheetData>
  <mergeCells count="10">
    <mergeCell ref="A1:XFD1"/>
    <mergeCell ref="A2:XFD2"/>
    <mergeCell ref="A14:XFD14"/>
    <mergeCell ref="A13:XFD13"/>
    <mergeCell ref="A3:XFD3"/>
    <mergeCell ref="C5:F5"/>
    <mergeCell ref="H5:I5"/>
    <mergeCell ref="A6:XFD6"/>
    <mergeCell ref="A7:B7"/>
    <mergeCell ref="A8:B8"/>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zoomScaleNormal="100" workbookViewId="0">
      <selection sqref="A1:XFD1"/>
    </sheetView>
  </sheetViews>
  <sheetFormatPr baseColWidth="10" defaultRowHeight="12.75" x14ac:dyDescent="0.2"/>
  <cols>
    <col min="1" max="1" width="4" style="21" customWidth="1"/>
    <col min="2" max="2" width="35.42578125" style="21" customWidth="1"/>
    <col min="3" max="5" width="17.42578125" style="21" customWidth="1"/>
    <col min="6" max="16384" width="11.42578125" style="21"/>
  </cols>
  <sheetData>
    <row r="1" spans="1:5" s="323" customFormat="1" x14ac:dyDescent="0.2">
      <c r="A1" s="323" t="s">
        <v>59</v>
      </c>
    </row>
    <row r="2" spans="1:5" s="324" customFormat="1" x14ac:dyDescent="0.2">
      <c r="A2" s="324" t="s">
        <v>58</v>
      </c>
    </row>
    <row r="3" spans="1:5" s="326" customFormat="1" x14ac:dyDescent="0.2"/>
    <row r="4" spans="1:5" s="34" customFormat="1" ht="38.25" x14ac:dyDescent="0.2">
      <c r="A4" s="35"/>
      <c r="B4" s="35"/>
      <c r="C4" s="261" t="s">
        <v>57</v>
      </c>
      <c r="D4" s="262" t="s">
        <v>56</v>
      </c>
      <c r="E4" s="262" t="s">
        <v>55</v>
      </c>
    </row>
    <row r="5" spans="1:5" s="327" customFormat="1" x14ac:dyDescent="0.2"/>
    <row r="6" spans="1:5" s="14" customFormat="1" x14ac:dyDescent="0.2">
      <c r="A6" s="328" t="s">
        <v>54</v>
      </c>
      <c r="B6" s="328"/>
      <c r="C6" s="33">
        <v>860773512.71860003</v>
      </c>
      <c r="D6" s="33">
        <v>837196183.92860007</v>
      </c>
      <c r="E6" s="33">
        <v>23577328.790100001</v>
      </c>
    </row>
    <row r="7" spans="1:5" s="14" customFormat="1" x14ac:dyDescent="0.2">
      <c r="A7" s="329" t="s">
        <v>41</v>
      </c>
      <c r="B7" s="329"/>
      <c r="C7" s="33">
        <v>417200582.33560002</v>
      </c>
      <c r="D7" s="33">
        <v>393623253.5456</v>
      </c>
      <c r="E7" s="33">
        <v>23577328.790100001</v>
      </c>
    </row>
    <row r="8" spans="1:5" s="14" customFormat="1" x14ac:dyDescent="0.2">
      <c r="B8" s="14" t="s">
        <v>53</v>
      </c>
      <c r="C8" s="33">
        <v>418477282.72570002</v>
      </c>
      <c r="D8" s="33">
        <v>394899953.93559998</v>
      </c>
      <c r="E8" s="33">
        <v>23577328.790100001</v>
      </c>
    </row>
    <row r="9" spans="1:5" s="14" customFormat="1" x14ac:dyDescent="0.2">
      <c r="B9" s="14" t="s">
        <v>52</v>
      </c>
      <c r="C9" s="33">
        <v>-1276700.3899999999</v>
      </c>
      <c r="D9" s="33">
        <v>-1276700.3899999999</v>
      </c>
      <c r="E9" s="32" t="s">
        <v>27</v>
      </c>
    </row>
    <row r="10" spans="1:5" s="14" customFormat="1" x14ac:dyDescent="0.2">
      <c r="A10" s="307" t="s">
        <v>40</v>
      </c>
      <c r="B10" s="307"/>
      <c r="C10" s="33">
        <v>443572930.38300002</v>
      </c>
      <c r="D10" s="33">
        <v>443572930.38300008</v>
      </c>
      <c r="E10" s="32" t="s">
        <v>27</v>
      </c>
    </row>
    <row r="11" spans="1:5" s="314" customFormat="1" x14ac:dyDescent="0.2"/>
    <row r="12" spans="1:5" s="14" customFormat="1" ht="14.25" x14ac:dyDescent="0.2">
      <c r="A12" s="307" t="s">
        <v>51</v>
      </c>
      <c r="B12" s="307"/>
      <c r="C12" s="31">
        <v>2.7682069360783013E-3</v>
      </c>
      <c r="D12" s="30"/>
      <c r="E12" s="30"/>
    </row>
    <row r="14" spans="1:5" s="324" customFormat="1" x14ac:dyDescent="0.2">
      <c r="A14" s="324" t="s">
        <v>39</v>
      </c>
    </row>
    <row r="15" spans="1:5" s="324" customFormat="1" ht="27.75" customHeight="1" x14ac:dyDescent="0.2">
      <c r="A15" s="325" t="s">
        <v>50</v>
      </c>
    </row>
  </sheetData>
  <mergeCells count="11">
    <mergeCell ref="A1:XFD1"/>
    <mergeCell ref="A2:XFD2"/>
    <mergeCell ref="A15:XFD15"/>
    <mergeCell ref="A14:XFD14"/>
    <mergeCell ref="A3:XFD3"/>
    <mergeCell ref="A5:XFD5"/>
    <mergeCell ref="A6:B6"/>
    <mergeCell ref="A7:B7"/>
    <mergeCell ref="A10:B10"/>
    <mergeCell ref="A11:XFD11"/>
    <mergeCell ref="A12:B12"/>
  </mergeCells>
  <pageMargins left="0.7" right="0.7" top="0.78740157499999996" bottom="0.78740157499999996" header="0.3" footer="0.3"/>
  <pageSetup paperSize="9" scale="9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0"/>
  <sheetViews>
    <sheetView zoomScaleNormal="100" workbookViewId="0">
      <selection sqref="A1:XFD1"/>
    </sheetView>
  </sheetViews>
  <sheetFormatPr baseColWidth="10" defaultRowHeight="15" x14ac:dyDescent="0.25"/>
  <cols>
    <col min="1" max="2" width="3.7109375" style="36" customWidth="1"/>
    <col min="3" max="3" width="10.28515625" style="36" customWidth="1"/>
    <col min="4" max="4" width="36.28515625" style="36" bestFit="1" customWidth="1"/>
    <col min="5" max="5" width="13.42578125" style="36" bestFit="1" customWidth="1"/>
    <col min="6" max="6" width="10.140625" style="36" bestFit="1" customWidth="1"/>
    <col min="7" max="7" width="10.7109375" style="36" bestFit="1" customWidth="1"/>
    <col min="8" max="8" width="11" style="36" bestFit="1" customWidth="1"/>
    <col min="9" max="9" width="13.42578125" style="36" customWidth="1"/>
    <col min="10" max="11" width="11.5703125" style="36" bestFit="1" customWidth="1"/>
    <col min="12" max="14" width="10.140625" style="36" bestFit="1" customWidth="1"/>
    <col min="15" max="15" width="9.28515625" style="36" bestFit="1" customWidth="1"/>
    <col min="16" max="17" width="9.140625" style="36" bestFit="1" customWidth="1"/>
    <col min="18" max="18" width="11.140625" style="36" bestFit="1" customWidth="1"/>
    <col min="19" max="16384" width="11.42578125" style="36"/>
  </cols>
  <sheetData>
    <row r="1" spans="1:18" s="333" customFormat="1" ht="12.75" x14ac:dyDescent="0.2">
      <c r="A1" s="333" t="s">
        <v>105</v>
      </c>
    </row>
    <row r="2" spans="1:18" s="334" customFormat="1" ht="12.75" x14ac:dyDescent="0.2">
      <c r="A2" s="334" t="s">
        <v>104</v>
      </c>
    </row>
    <row r="3" spans="1:18" s="338" customFormat="1" x14ac:dyDescent="0.25"/>
    <row r="4" spans="1:18" s="54" customFormat="1" ht="51" x14ac:dyDescent="0.25">
      <c r="A4" s="339" t="s">
        <v>103</v>
      </c>
      <c r="B4" s="339"/>
      <c r="C4" s="339"/>
      <c r="D4" s="339"/>
      <c r="E4" s="263" t="s">
        <v>102</v>
      </c>
      <c r="F4" s="340" t="s">
        <v>101</v>
      </c>
      <c r="G4" s="340"/>
      <c r="H4" s="340"/>
      <c r="I4" s="263" t="s">
        <v>100</v>
      </c>
      <c r="J4" s="341" t="s">
        <v>99</v>
      </c>
      <c r="K4" s="341"/>
      <c r="L4" s="263" t="s">
        <v>98</v>
      </c>
      <c r="M4" s="263" t="s">
        <v>97</v>
      </c>
      <c r="N4" s="263" t="s">
        <v>96</v>
      </c>
      <c r="O4" s="263" t="s">
        <v>95</v>
      </c>
      <c r="P4" s="263" t="s">
        <v>94</v>
      </c>
      <c r="Q4" s="263" t="s">
        <v>93</v>
      </c>
      <c r="R4" s="264" t="s">
        <v>92</v>
      </c>
    </row>
    <row r="5" spans="1:18" s="54" customFormat="1" ht="63.75" x14ac:dyDescent="0.25">
      <c r="A5" s="342"/>
      <c r="B5" s="342"/>
      <c r="C5" s="342"/>
      <c r="D5" s="342"/>
      <c r="E5" s="265"/>
      <c r="F5" s="340" t="s">
        <v>91</v>
      </c>
      <c r="G5" s="340"/>
      <c r="H5" s="269" t="s">
        <v>90</v>
      </c>
      <c r="I5" s="270" t="s">
        <v>89</v>
      </c>
      <c r="J5" s="270" t="s">
        <v>88</v>
      </c>
      <c r="K5" s="271" t="s">
        <v>87</v>
      </c>
      <c r="L5" s="267"/>
      <c r="M5" s="267"/>
      <c r="N5" s="267"/>
      <c r="O5" s="55"/>
      <c r="P5" s="55"/>
      <c r="Q5" s="55"/>
      <c r="R5" s="268"/>
    </row>
    <row r="6" spans="1:18" s="54" customFormat="1" ht="25.5" x14ac:dyDescent="0.25">
      <c r="A6" s="343" t="s">
        <v>86</v>
      </c>
      <c r="B6" s="343"/>
      <c r="C6" s="343"/>
      <c r="D6" s="343"/>
      <c r="E6" s="56"/>
      <c r="F6" s="269" t="s">
        <v>85</v>
      </c>
      <c r="G6" s="269" t="s">
        <v>84</v>
      </c>
      <c r="H6" s="266"/>
      <c r="I6" s="267"/>
      <c r="J6" s="267"/>
      <c r="K6" s="267"/>
      <c r="L6" s="267"/>
      <c r="M6" s="267"/>
      <c r="N6" s="267"/>
      <c r="O6" s="55"/>
      <c r="P6" s="55"/>
      <c r="Q6" s="55"/>
      <c r="R6" s="268"/>
    </row>
    <row r="7" spans="1:18" s="344" customFormat="1" x14ac:dyDescent="0.25"/>
    <row r="8" spans="1:18" s="51" customFormat="1" ht="12.75" x14ac:dyDescent="0.2">
      <c r="A8" s="53" t="s">
        <v>54</v>
      </c>
      <c r="B8" s="53"/>
      <c r="C8" s="53"/>
      <c r="D8" s="53"/>
      <c r="E8" s="40">
        <v>860773512.71870017</v>
      </c>
      <c r="F8" s="40">
        <v>75134939.500599995</v>
      </c>
      <c r="G8" s="40"/>
      <c r="H8" s="40">
        <v>8869838.6999999993</v>
      </c>
      <c r="I8" s="40">
        <v>35963554.120000005</v>
      </c>
      <c r="J8" s="40">
        <v>572489061.51230001</v>
      </c>
      <c r="K8" s="40">
        <v>5689243.2699999996</v>
      </c>
      <c r="L8" s="40">
        <v>90673073.951999977</v>
      </c>
      <c r="M8" s="40">
        <v>19833954.760000002</v>
      </c>
      <c r="N8" s="40">
        <v>29367998.66</v>
      </c>
      <c r="O8" s="40">
        <v>5327924.3976999996</v>
      </c>
      <c r="P8" s="40">
        <v>4893479.63</v>
      </c>
      <c r="Q8" s="40">
        <v>4855741.0059999991</v>
      </c>
      <c r="R8" s="52">
        <v>837196183.92860007</v>
      </c>
    </row>
    <row r="9" spans="1:18" s="39" customFormat="1" x14ac:dyDescent="0.25">
      <c r="A9" s="345" t="s">
        <v>83</v>
      </c>
      <c r="B9" s="345"/>
      <c r="C9" s="345"/>
      <c r="D9" s="40"/>
      <c r="E9" s="50">
        <v>2.8E-3</v>
      </c>
    </row>
    <row r="10" spans="1:18" s="331" customFormat="1" x14ac:dyDescent="0.25"/>
    <row r="11" spans="1:18" s="48" customFormat="1" ht="12.75" x14ac:dyDescent="0.2">
      <c r="A11" s="49" t="s">
        <v>41</v>
      </c>
      <c r="B11" s="49"/>
      <c r="C11" s="49"/>
      <c r="D11" s="49"/>
      <c r="E11" s="40">
        <v>417200582.33570004</v>
      </c>
      <c r="F11" s="40">
        <v>75134939.500599995</v>
      </c>
      <c r="G11" s="40"/>
      <c r="H11" s="40">
        <v>8869838.6999999993</v>
      </c>
      <c r="I11" s="40">
        <v>22122474.960000001</v>
      </c>
      <c r="J11" s="40">
        <v>150962405.40000001</v>
      </c>
      <c r="K11" s="40">
        <v>5689243.2699999996</v>
      </c>
      <c r="L11" s="40">
        <v>90654916.964999974</v>
      </c>
      <c r="M11" s="40">
        <v>19833954.760000002</v>
      </c>
      <c r="N11" s="40">
        <v>28732413.32</v>
      </c>
      <c r="O11" s="40">
        <v>1792194.26</v>
      </c>
      <c r="P11" s="40">
        <v>4893479.63</v>
      </c>
      <c r="Q11" s="40">
        <v>840018.35999999987</v>
      </c>
      <c r="R11" s="40">
        <v>393623253.5456</v>
      </c>
    </row>
    <row r="12" spans="1:18" s="331" customFormat="1" x14ac:dyDescent="0.25"/>
    <row r="13" spans="1:18" s="45" customFormat="1" ht="12.75" x14ac:dyDescent="0.2">
      <c r="A13" s="47" t="s">
        <v>53</v>
      </c>
      <c r="B13" s="47"/>
      <c r="C13" s="47"/>
      <c r="D13" s="47"/>
      <c r="E13" s="37">
        <v>418477282.72570002</v>
      </c>
      <c r="F13" s="37">
        <v>75134939.500599995</v>
      </c>
      <c r="G13" s="37">
        <v>7304871.0899999999</v>
      </c>
      <c r="H13" s="37">
        <v>8869838.6999999993</v>
      </c>
      <c r="I13" s="37">
        <v>22122474.960000001</v>
      </c>
      <c r="J13" s="37">
        <v>150895562.18000001</v>
      </c>
      <c r="K13" s="37">
        <v>4563331.13</v>
      </c>
      <c r="L13" s="37">
        <v>90654916.964999974</v>
      </c>
      <c r="M13" s="37">
        <v>19833954.760000002</v>
      </c>
      <c r="N13" s="37">
        <v>28732413.32</v>
      </c>
      <c r="O13" s="37">
        <v>1792194.26</v>
      </c>
      <c r="P13" s="37">
        <v>4893479.63</v>
      </c>
      <c r="Q13" s="37">
        <v>840018.35999999987</v>
      </c>
      <c r="R13" s="37">
        <v>394899953.93559998</v>
      </c>
    </row>
    <row r="14" spans="1:18" s="331" customFormat="1" x14ac:dyDescent="0.25"/>
    <row r="15" spans="1:18" s="45" customFormat="1" ht="12.75" x14ac:dyDescent="0.2">
      <c r="C15" s="45" t="s">
        <v>82</v>
      </c>
      <c r="E15" s="37">
        <v>4500000</v>
      </c>
      <c r="F15" s="46">
        <v>4500000</v>
      </c>
      <c r="G15" s="46"/>
      <c r="H15" s="46"/>
      <c r="I15" s="46"/>
      <c r="J15" s="46"/>
      <c r="K15" s="46"/>
      <c r="L15" s="46"/>
      <c r="Q15" s="46"/>
      <c r="R15" s="37">
        <v>4500000</v>
      </c>
    </row>
    <row r="16" spans="1:18" s="331" customFormat="1" x14ac:dyDescent="0.25"/>
    <row r="17" spans="1:18" s="43" customFormat="1" x14ac:dyDescent="0.25">
      <c r="B17" s="44"/>
      <c r="C17" s="44" t="s">
        <v>81</v>
      </c>
      <c r="D17" s="44"/>
      <c r="E17" s="37">
        <v>54601973.909999996</v>
      </c>
      <c r="F17" s="37">
        <v>18304303.579999998</v>
      </c>
      <c r="G17" s="37"/>
      <c r="H17" s="37">
        <v>6450000</v>
      </c>
      <c r="I17" s="37">
        <v>4734230.7699999996</v>
      </c>
      <c r="J17" s="37">
        <v>29561518.300000001</v>
      </c>
      <c r="K17" s="37">
        <v>717362.3</v>
      </c>
      <c r="L17" s="37">
        <v>48000</v>
      </c>
      <c r="M17" s="37"/>
      <c r="N17" s="37"/>
      <c r="O17" s="37">
        <v>1792194.26</v>
      </c>
      <c r="P17" s="37">
        <v>35000</v>
      </c>
      <c r="Q17" s="37">
        <v>5000</v>
      </c>
      <c r="R17" s="37">
        <v>54480246.909999996</v>
      </c>
    </row>
    <row r="18" spans="1:18" s="332" customFormat="1" x14ac:dyDescent="0.25"/>
    <row r="19" spans="1:18" s="43" customFormat="1" x14ac:dyDescent="0.25">
      <c r="B19" s="44"/>
      <c r="C19" s="44" t="s">
        <v>80</v>
      </c>
      <c r="D19" s="44"/>
      <c r="E19" s="37">
        <v>73967882.390100002</v>
      </c>
      <c r="F19" s="37">
        <v>30947618.23</v>
      </c>
      <c r="G19" s="37">
        <v>6113519.2699999996</v>
      </c>
      <c r="H19" s="37">
        <v>2098563.2599999998</v>
      </c>
      <c r="I19" s="37">
        <v>2539359.7799999998</v>
      </c>
      <c r="J19" s="37">
        <v>33006220.960000001</v>
      </c>
      <c r="K19" s="37">
        <v>1951448.7299999997</v>
      </c>
      <c r="L19" s="37">
        <v>137493</v>
      </c>
      <c r="M19" s="37">
        <v>821339.54999999993</v>
      </c>
      <c r="N19" s="37">
        <v>1043412.7900000003</v>
      </c>
      <c r="O19" s="37"/>
      <c r="P19" s="37">
        <v>172421</v>
      </c>
      <c r="Q19" s="37">
        <v>627891.92999999993</v>
      </c>
      <c r="R19" s="37">
        <v>69295757.24000001</v>
      </c>
    </row>
    <row r="20" spans="1:18" s="331" customFormat="1" x14ac:dyDescent="0.25"/>
    <row r="21" spans="1:18" x14ac:dyDescent="0.25">
      <c r="B21" s="38"/>
      <c r="C21" s="38"/>
      <c r="D21" s="38" t="s">
        <v>79</v>
      </c>
      <c r="E21" s="37">
        <v>10760000</v>
      </c>
      <c r="F21" s="37"/>
      <c r="G21" s="37"/>
      <c r="H21" s="37"/>
      <c r="I21" s="37"/>
      <c r="J21" s="37">
        <v>10760000</v>
      </c>
      <c r="K21" s="37"/>
      <c r="L21" s="37"/>
      <c r="M21" s="37"/>
      <c r="N21" s="37"/>
      <c r="O21" s="37"/>
      <c r="P21" s="37"/>
      <c r="Q21" s="37"/>
      <c r="R21" s="37">
        <v>10760000</v>
      </c>
    </row>
    <row r="22" spans="1:18" s="331" customFormat="1" x14ac:dyDescent="0.25"/>
    <row r="23" spans="1:18" x14ac:dyDescent="0.25">
      <c r="B23" s="38"/>
      <c r="C23" s="38" t="s">
        <v>78</v>
      </c>
      <c r="D23" s="38"/>
      <c r="E23" s="37">
        <v>28937951.110599998</v>
      </c>
      <c r="F23" s="37">
        <v>5048113.4205999989</v>
      </c>
      <c r="G23" s="37">
        <v>289377.21999999997</v>
      </c>
      <c r="H23" s="37">
        <v>109438</v>
      </c>
      <c r="I23" s="37">
        <v>334425</v>
      </c>
      <c r="J23" s="37">
        <v>4982006.72</v>
      </c>
      <c r="K23" s="37">
        <v>1685597.0999999999</v>
      </c>
      <c r="L23" s="37">
        <v>26060.43</v>
      </c>
      <c r="M23" s="37">
        <v>13258563.48</v>
      </c>
      <c r="N23" s="37">
        <v>639397</v>
      </c>
      <c r="O23" s="37"/>
      <c r="P23" s="37">
        <v>4456058.63</v>
      </c>
      <c r="Q23" s="37">
        <v>162126.43</v>
      </c>
      <c r="R23" s="37">
        <v>28906751.110599998</v>
      </c>
    </row>
    <row r="24" spans="1:18" s="331" customFormat="1" x14ac:dyDescent="0.25"/>
    <row r="25" spans="1:18" x14ac:dyDescent="0.25">
      <c r="B25" s="38"/>
      <c r="C25" s="38" t="s">
        <v>77</v>
      </c>
      <c r="D25" s="38"/>
      <c r="E25" s="37">
        <v>98591211.61499998</v>
      </c>
      <c r="F25" s="37">
        <v>1854689.3900000004</v>
      </c>
      <c r="G25" s="37">
        <v>820974.60000000009</v>
      </c>
      <c r="H25" s="37"/>
      <c r="I25" s="37">
        <v>8000</v>
      </c>
      <c r="J25" s="37"/>
      <c r="K25" s="37"/>
      <c r="L25" s="37">
        <v>90443363.534999967</v>
      </c>
      <c r="M25" s="37">
        <v>5677690.7300000004</v>
      </c>
      <c r="N25" s="37">
        <v>170000</v>
      </c>
      <c r="O25" s="37"/>
      <c r="P25" s="37">
        <v>150000</v>
      </c>
      <c r="Q25" s="37"/>
      <c r="R25" s="37">
        <v>98303743.654999971</v>
      </c>
    </row>
    <row r="26" spans="1:18" s="331" customFormat="1" x14ac:dyDescent="0.25"/>
    <row r="27" spans="1:18" x14ac:dyDescent="0.25">
      <c r="B27" s="38"/>
      <c r="C27" s="38"/>
      <c r="D27" s="38" t="s">
        <v>76</v>
      </c>
      <c r="E27" s="37">
        <v>88955988.199999973</v>
      </c>
      <c r="F27" s="37"/>
      <c r="G27" s="37"/>
      <c r="H27" s="37"/>
      <c r="I27" s="37"/>
      <c r="J27" s="37"/>
      <c r="K27" s="37"/>
      <c r="L27" s="37">
        <v>88955988.199999973</v>
      </c>
      <c r="M27" s="37"/>
      <c r="N27" s="37"/>
      <c r="O27" s="37"/>
      <c r="P27" s="37"/>
      <c r="Q27" s="37"/>
      <c r="R27" s="37">
        <v>88955988.199999973</v>
      </c>
    </row>
    <row r="28" spans="1:18" s="331" customFormat="1" x14ac:dyDescent="0.25"/>
    <row r="29" spans="1:18" x14ac:dyDescent="0.25">
      <c r="A29" s="38"/>
      <c r="B29" s="38"/>
      <c r="C29" s="38" t="s">
        <v>75</v>
      </c>
      <c r="D29" s="38"/>
      <c r="E29" s="37">
        <v>82286055.760000005</v>
      </c>
      <c r="F29" s="37"/>
      <c r="G29" s="37"/>
      <c r="H29" s="37"/>
      <c r="I29" s="37"/>
      <c r="J29" s="37">
        <v>82286055.760000005</v>
      </c>
      <c r="K29" s="37"/>
      <c r="L29" s="37"/>
      <c r="M29" s="37"/>
      <c r="N29" s="37"/>
      <c r="O29" s="37"/>
      <c r="P29" s="37"/>
      <c r="Q29" s="37"/>
      <c r="R29" s="37">
        <v>82286055.760000005</v>
      </c>
    </row>
    <row r="30" spans="1:18" s="330" customFormat="1" ht="12.75" x14ac:dyDescent="0.2"/>
    <row r="31" spans="1:18" x14ac:dyDescent="0.25">
      <c r="A31" s="38"/>
      <c r="B31" s="38"/>
      <c r="C31" s="38" t="s">
        <v>74</v>
      </c>
      <c r="D31" s="38"/>
      <c r="E31" s="37">
        <v>25316572.219999999</v>
      </c>
      <c r="F31" s="37">
        <v>9583032.5800000001</v>
      </c>
      <c r="G31" s="37"/>
      <c r="H31" s="37">
        <v>211837.44</v>
      </c>
      <c r="I31" s="37">
        <v>14506459.41</v>
      </c>
      <c r="J31" s="37">
        <v>1059760.44</v>
      </c>
      <c r="K31" s="37">
        <v>208923</v>
      </c>
      <c r="L31" s="37"/>
      <c r="M31" s="37">
        <v>53701</v>
      </c>
      <c r="N31" s="37"/>
      <c r="O31" s="37"/>
      <c r="P31" s="37"/>
      <c r="Q31" s="37"/>
      <c r="R31" s="37">
        <v>25202953.43</v>
      </c>
    </row>
    <row r="32" spans="1:18" s="330" customFormat="1" ht="12.75" x14ac:dyDescent="0.2"/>
    <row r="33" spans="1:18" x14ac:dyDescent="0.25">
      <c r="A33" s="38"/>
      <c r="B33" s="38"/>
      <c r="C33" s="38" t="s">
        <v>73</v>
      </c>
      <c r="D33" s="38"/>
      <c r="E33" s="37">
        <v>50275635.719999999</v>
      </c>
      <c r="F33" s="37">
        <v>4897182.3</v>
      </c>
      <c r="G33" s="37">
        <v>81000</v>
      </c>
      <c r="H33" s="37"/>
      <c r="I33" s="37"/>
      <c r="J33" s="37"/>
      <c r="K33" s="37"/>
      <c r="L33" s="37"/>
      <c r="M33" s="37">
        <v>22660</v>
      </c>
      <c r="N33" s="37">
        <v>26879603.530000001</v>
      </c>
      <c r="O33" s="37"/>
      <c r="P33" s="37">
        <v>80000</v>
      </c>
      <c r="Q33" s="37">
        <v>45000</v>
      </c>
      <c r="R33" s="37">
        <v>31924445.830000002</v>
      </c>
    </row>
    <row r="34" spans="1:18" s="330" customFormat="1" ht="12.75" x14ac:dyDescent="0.2"/>
    <row r="35" spans="1:18" x14ac:dyDescent="0.25">
      <c r="A35" s="38"/>
      <c r="B35" s="38"/>
      <c r="C35" s="38"/>
      <c r="D35" s="38" t="s">
        <v>72</v>
      </c>
      <c r="E35" s="37">
        <v>5476296.5</v>
      </c>
      <c r="F35" s="37">
        <v>4897182.3</v>
      </c>
      <c r="G35" s="37">
        <v>81000</v>
      </c>
      <c r="H35" s="37"/>
      <c r="I35" s="37"/>
      <c r="J35" s="37"/>
      <c r="K35" s="37"/>
      <c r="L35" s="37"/>
      <c r="M35" s="37">
        <v>22660</v>
      </c>
      <c r="N35" s="37"/>
      <c r="O35" s="37"/>
      <c r="P35" s="37">
        <v>80000</v>
      </c>
      <c r="Q35" s="37">
        <v>45000</v>
      </c>
      <c r="R35" s="37">
        <v>5044842.3</v>
      </c>
    </row>
    <row r="36" spans="1:18" s="330" customFormat="1" ht="12.75" x14ac:dyDescent="0.2"/>
    <row r="37" spans="1:18" x14ac:dyDescent="0.25">
      <c r="A37" s="38"/>
      <c r="B37" s="38"/>
      <c r="C37" s="38"/>
      <c r="D37" s="38" t="s">
        <v>71</v>
      </c>
      <c r="E37" s="37">
        <v>44799339.219999999</v>
      </c>
      <c r="F37" s="37"/>
      <c r="G37" s="37"/>
      <c r="H37" s="37"/>
      <c r="I37" s="37"/>
      <c r="J37" s="37"/>
      <c r="K37" s="37"/>
      <c r="L37" s="37"/>
      <c r="M37" s="37"/>
      <c r="N37" s="37">
        <v>26879603.530000001</v>
      </c>
      <c r="O37" s="37"/>
      <c r="P37" s="37"/>
      <c r="Q37" s="37"/>
      <c r="R37" s="37">
        <v>26879603.530000001</v>
      </c>
    </row>
    <row r="38" spans="1:18" s="330" customFormat="1" ht="12.75" x14ac:dyDescent="0.2"/>
    <row r="39" spans="1:18" x14ac:dyDescent="0.25">
      <c r="A39" s="38"/>
      <c r="B39" s="42" t="s">
        <v>70</v>
      </c>
      <c r="C39" s="38"/>
      <c r="D39" s="38"/>
      <c r="E39" s="37">
        <v>13970362.861500002</v>
      </c>
      <c r="F39" s="37">
        <v>1857834.1214000001</v>
      </c>
      <c r="G39" s="37">
        <v>350000</v>
      </c>
      <c r="H39" s="37">
        <v>6431429.4400000004</v>
      </c>
      <c r="I39" s="37">
        <v>4331429.4400000004</v>
      </c>
      <c r="J39" s="37">
        <v>4500000</v>
      </c>
      <c r="K39" s="37"/>
      <c r="L39" s="37"/>
      <c r="M39" s="37"/>
      <c r="N39" s="37">
        <v>1043412.7900000003</v>
      </c>
      <c r="O39" s="37">
        <v>1353000</v>
      </c>
      <c r="P39" s="37">
        <v>1508</v>
      </c>
      <c r="Q39" s="37"/>
      <c r="R39" s="37">
        <v>13087184.351400003</v>
      </c>
    </row>
    <row r="40" spans="1:18" s="330" customFormat="1" ht="12.75" x14ac:dyDescent="0.2"/>
    <row r="41" spans="1:18" x14ac:dyDescent="0.25">
      <c r="A41" s="38" t="s">
        <v>69</v>
      </c>
      <c r="B41" s="38"/>
      <c r="C41" s="38"/>
      <c r="D41" s="38"/>
      <c r="E41" s="37">
        <v>-1276700.3899999999</v>
      </c>
      <c r="F41" s="37"/>
      <c r="G41" s="37">
        <v>-1343543.6099999999</v>
      </c>
      <c r="H41" s="37"/>
      <c r="I41" s="37"/>
      <c r="J41" s="37">
        <v>66843.219999999972</v>
      </c>
      <c r="K41" s="37">
        <v>1125912.1399999999</v>
      </c>
      <c r="L41" s="37"/>
      <c r="M41" s="37"/>
      <c r="N41" s="37"/>
      <c r="O41" s="37"/>
      <c r="P41" s="37"/>
      <c r="Q41" s="37"/>
      <c r="R41" s="37">
        <v>-1276700.3899999999</v>
      </c>
    </row>
    <row r="42" spans="1:18" s="330" customFormat="1" ht="15" customHeight="1" x14ac:dyDescent="0.2"/>
    <row r="43" spans="1:18" x14ac:dyDescent="0.25">
      <c r="A43" s="38"/>
      <c r="B43" s="38"/>
      <c r="C43" s="38" t="s">
        <v>68</v>
      </c>
      <c r="D43" s="38"/>
      <c r="E43" s="37">
        <v>-2402612.5299999998</v>
      </c>
      <c r="F43" s="37"/>
      <c r="G43" s="37">
        <v>-1343543.6099999999</v>
      </c>
      <c r="H43" s="37"/>
      <c r="I43" s="37"/>
      <c r="J43" s="37">
        <v>-1059068.92</v>
      </c>
      <c r="K43" s="37"/>
      <c r="L43" s="37"/>
      <c r="M43" s="37"/>
      <c r="N43" s="37"/>
      <c r="O43" s="37"/>
      <c r="P43" s="37"/>
      <c r="Q43" s="37"/>
      <c r="R43" s="37">
        <v>-2402612.5299999998</v>
      </c>
    </row>
    <row r="44" spans="1:18" s="330" customFormat="1" ht="12.75" x14ac:dyDescent="0.2"/>
    <row r="45" spans="1:18" x14ac:dyDescent="0.25">
      <c r="A45" s="38"/>
      <c r="B45" s="38"/>
      <c r="C45" s="38" t="s">
        <v>67</v>
      </c>
      <c r="D45" s="38"/>
      <c r="E45" s="37">
        <v>1125912.1399999999</v>
      </c>
      <c r="F45" s="37"/>
      <c r="G45" s="37"/>
      <c r="H45" s="37"/>
      <c r="I45" s="37"/>
      <c r="J45" s="37">
        <v>1125912.1399999999</v>
      </c>
      <c r="K45" s="37">
        <v>1125912.1399999999</v>
      </c>
      <c r="L45" s="37"/>
      <c r="M45" s="37"/>
      <c r="N45" s="37"/>
      <c r="O45" s="37"/>
      <c r="P45" s="37"/>
      <c r="Q45" s="37"/>
      <c r="R45" s="37">
        <v>1125912.1399999999</v>
      </c>
    </row>
    <row r="46" spans="1:18" s="330" customFormat="1" ht="12.75" x14ac:dyDescent="0.2"/>
    <row r="47" spans="1:18" s="39" customFormat="1" x14ac:dyDescent="0.25">
      <c r="A47" s="41" t="s">
        <v>66</v>
      </c>
      <c r="B47" s="41"/>
      <c r="C47" s="41"/>
      <c r="D47" s="41"/>
      <c r="E47" s="40">
        <v>443572930.38300008</v>
      </c>
      <c r="F47" s="40"/>
      <c r="G47" s="40"/>
      <c r="H47" s="40"/>
      <c r="I47" s="40">
        <v>13841079.16</v>
      </c>
      <c r="J47" s="40">
        <v>421526656.11230004</v>
      </c>
      <c r="K47" s="40"/>
      <c r="L47" s="40">
        <v>18156.987000000001</v>
      </c>
      <c r="M47" s="40"/>
      <c r="N47" s="40">
        <v>635585.34</v>
      </c>
      <c r="O47" s="40">
        <v>3535730.1376999998</v>
      </c>
      <c r="P47" s="40"/>
      <c r="Q47" s="40">
        <v>4015722.6459999997</v>
      </c>
      <c r="R47" s="40">
        <v>443572930.38300008</v>
      </c>
    </row>
    <row r="48" spans="1:18" s="330" customFormat="1" ht="12.75" x14ac:dyDescent="0.2"/>
    <row r="49" spans="1:18" x14ac:dyDescent="0.25">
      <c r="B49" s="38"/>
      <c r="C49" s="38" t="s">
        <v>65</v>
      </c>
      <c r="D49" s="38"/>
      <c r="E49" s="37">
        <v>17653326.590700001</v>
      </c>
      <c r="F49" s="37"/>
      <c r="G49" s="37"/>
      <c r="H49" s="37"/>
      <c r="I49" s="37">
        <v>11456746.950000001</v>
      </c>
      <c r="J49" s="37"/>
      <c r="K49" s="37"/>
      <c r="L49" s="37">
        <v>18156.987000000001</v>
      </c>
      <c r="M49" s="37"/>
      <c r="N49" s="37"/>
      <c r="O49" s="37">
        <v>2362700.0077</v>
      </c>
      <c r="P49" s="37"/>
      <c r="Q49" s="37">
        <v>3815722.6459999997</v>
      </c>
      <c r="R49" s="37">
        <v>17653326.590700001</v>
      </c>
    </row>
    <row r="50" spans="1:18" s="330" customFormat="1" ht="12.75" x14ac:dyDescent="0.2"/>
    <row r="51" spans="1:18" x14ac:dyDescent="0.25">
      <c r="B51" s="38"/>
      <c r="C51" s="38" t="s">
        <v>64</v>
      </c>
      <c r="D51" s="38"/>
      <c r="E51" s="37">
        <v>214090973.26230001</v>
      </c>
      <c r="F51" s="37"/>
      <c r="G51" s="37"/>
      <c r="H51" s="37"/>
      <c r="I51" s="37"/>
      <c r="J51" s="37">
        <v>214090973.26230001</v>
      </c>
      <c r="K51" s="37"/>
      <c r="L51" s="37"/>
      <c r="M51" s="37"/>
      <c r="N51" s="37"/>
      <c r="O51" s="37"/>
      <c r="P51" s="37"/>
      <c r="Q51" s="37"/>
      <c r="R51" s="37">
        <v>214090973.26230001</v>
      </c>
    </row>
    <row r="52" spans="1:18" s="330" customFormat="1" ht="12.75" x14ac:dyDescent="0.2"/>
    <row r="53" spans="1:18" x14ac:dyDescent="0.25">
      <c r="B53" s="38"/>
      <c r="C53" s="38" t="s">
        <v>63</v>
      </c>
      <c r="D53" s="38"/>
      <c r="E53" s="37">
        <v>140909624.96000001</v>
      </c>
      <c r="F53" s="37"/>
      <c r="G53" s="37"/>
      <c r="H53" s="37"/>
      <c r="I53" s="37"/>
      <c r="J53" s="37">
        <v>140909624.96000001</v>
      </c>
      <c r="K53" s="37"/>
      <c r="L53" s="37"/>
      <c r="M53" s="37"/>
      <c r="N53" s="37"/>
      <c r="O53" s="37"/>
      <c r="P53" s="37"/>
      <c r="Q53" s="37"/>
      <c r="R53" s="37">
        <v>140909624.96000001</v>
      </c>
    </row>
    <row r="54" spans="1:18" s="330" customFormat="1" ht="12.75" x14ac:dyDescent="0.2"/>
    <row r="55" spans="1:18" x14ac:dyDescent="0.25">
      <c r="B55" s="38"/>
      <c r="C55" s="38" t="s">
        <v>62</v>
      </c>
      <c r="D55" s="38"/>
      <c r="E55" s="37">
        <v>55876057.890000001</v>
      </c>
      <c r="F55" s="37"/>
      <c r="G55" s="37"/>
      <c r="H55" s="37"/>
      <c r="I55" s="37"/>
      <c r="J55" s="37">
        <v>55876057.890000001</v>
      </c>
      <c r="K55" s="37"/>
      <c r="L55" s="37"/>
      <c r="M55" s="37"/>
      <c r="N55" s="37"/>
      <c r="O55" s="37"/>
      <c r="P55" s="37"/>
      <c r="Q55" s="37"/>
      <c r="R55" s="37">
        <v>55876057.890000001</v>
      </c>
    </row>
    <row r="56" spans="1:18" s="330" customFormat="1" ht="12.75" x14ac:dyDescent="0.2"/>
    <row r="57" spans="1:18" x14ac:dyDescent="0.25">
      <c r="B57" s="38"/>
      <c r="C57" s="38" t="s">
        <v>61</v>
      </c>
      <c r="D57" s="38"/>
      <c r="E57" s="37">
        <v>15042947.68</v>
      </c>
      <c r="F57" s="37"/>
      <c r="G57" s="37"/>
      <c r="H57" s="37"/>
      <c r="I57" s="37">
        <v>2384332.21</v>
      </c>
      <c r="J57" s="37">
        <v>10650000</v>
      </c>
      <c r="K57" s="37"/>
      <c r="L57" s="37"/>
      <c r="M57" s="37"/>
      <c r="N57" s="37">
        <v>635585.34</v>
      </c>
      <c r="O57" s="37">
        <v>1173030.1299999999</v>
      </c>
      <c r="P57" s="37"/>
      <c r="Q57" s="37">
        <v>200000</v>
      </c>
      <c r="R57" s="37">
        <v>15042947.68</v>
      </c>
    </row>
    <row r="59" spans="1:18" s="337" customFormat="1" ht="12.75" x14ac:dyDescent="0.2">
      <c r="A59" s="337" t="s">
        <v>39</v>
      </c>
    </row>
    <row r="60" spans="1:18" s="336" customFormat="1" ht="53.25" customHeight="1" x14ac:dyDescent="0.2">
      <c r="A60" s="335" t="s">
        <v>60</v>
      </c>
    </row>
  </sheetData>
  <mergeCells count="37">
    <mergeCell ref="A1:XFD1"/>
    <mergeCell ref="A2:XFD2"/>
    <mergeCell ref="A60:XFD60"/>
    <mergeCell ref="A59:XFD59"/>
    <mergeCell ref="A3:XFD3"/>
    <mergeCell ref="A4:D4"/>
    <mergeCell ref="F4:H4"/>
    <mergeCell ref="J4:K4"/>
    <mergeCell ref="A5:D5"/>
    <mergeCell ref="F5:G5"/>
    <mergeCell ref="A6:D6"/>
    <mergeCell ref="A7:XFD7"/>
    <mergeCell ref="A9:C9"/>
    <mergeCell ref="A10:XFD10"/>
    <mergeCell ref="A12:XFD12"/>
    <mergeCell ref="A14:XFD14"/>
    <mergeCell ref="A16:XFD16"/>
    <mergeCell ref="A18:XFD18"/>
    <mergeCell ref="A20:XFD20"/>
    <mergeCell ref="A22:XFD22"/>
    <mergeCell ref="A46:XFD46"/>
    <mergeCell ref="A24:XFD24"/>
    <mergeCell ref="A26:XFD26"/>
    <mergeCell ref="A28:XFD28"/>
    <mergeCell ref="A30:XFD30"/>
    <mergeCell ref="A32:XFD32"/>
    <mergeCell ref="A34:XFD34"/>
    <mergeCell ref="A36:XFD36"/>
    <mergeCell ref="A38:XFD38"/>
    <mergeCell ref="A40:XFD40"/>
    <mergeCell ref="A42:XFD42"/>
    <mergeCell ref="A44:XFD44"/>
    <mergeCell ref="A48:XFD48"/>
    <mergeCell ref="A50:XFD50"/>
    <mergeCell ref="A52:XFD52"/>
    <mergeCell ref="A54:XFD54"/>
    <mergeCell ref="A56:XFD56"/>
  </mergeCells>
  <pageMargins left="0.70866141732283472" right="0.70866141732283472" top="0.78740157480314965" bottom="0.78740157480314965"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5"/>
  <sheetViews>
    <sheetView zoomScaleNormal="100" workbookViewId="0">
      <selection sqref="A1:XFD1"/>
    </sheetView>
  </sheetViews>
  <sheetFormatPr baseColWidth="10" defaultRowHeight="15" x14ac:dyDescent="0.3"/>
  <cols>
    <col min="1" max="1" width="10.28515625" style="57" bestFit="1" customWidth="1"/>
    <col min="2" max="2" width="6.140625" style="59" customWidth="1"/>
    <col min="3" max="3" width="4.42578125" style="59" bestFit="1" customWidth="1"/>
    <col min="4" max="4" width="3.5703125" style="59" customWidth="1"/>
    <col min="5" max="5" width="58.5703125" style="57" customWidth="1"/>
    <col min="6" max="6" width="9.42578125" style="57" customWidth="1"/>
    <col min="7" max="7" width="9.42578125" style="58" customWidth="1"/>
    <col min="8" max="11" width="9.42578125" style="57" customWidth="1"/>
    <col min="12" max="16384" width="11.42578125" style="57"/>
  </cols>
  <sheetData>
    <row r="1" spans="1:11" s="346" customFormat="1" ht="18" customHeight="1" x14ac:dyDescent="0.3">
      <c r="A1" s="346" t="s">
        <v>275</v>
      </c>
    </row>
    <row r="2" spans="1:11" s="347" customFormat="1" ht="15" customHeight="1" x14ac:dyDescent="0.3">
      <c r="A2" s="347" t="s">
        <v>274</v>
      </c>
    </row>
    <row r="3" spans="1:11" s="351" customFormat="1" ht="15" customHeight="1" x14ac:dyDescent="0.3"/>
    <row r="4" spans="1:11" ht="15" customHeight="1" x14ac:dyDescent="0.3">
      <c r="A4" s="272" t="s">
        <v>273</v>
      </c>
      <c r="B4" s="352" t="s">
        <v>272</v>
      </c>
      <c r="C4" s="352"/>
      <c r="D4" s="273"/>
      <c r="E4" s="274"/>
      <c r="F4" s="353" t="s">
        <v>271</v>
      </c>
      <c r="G4" s="353"/>
      <c r="H4" s="353"/>
      <c r="I4" s="353" t="s">
        <v>270</v>
      </c>
      <c r="J4" s="353"/>
      <c r="K4" s="353"/>
    </row>
    <row r="5" spans="1:11" ht="15" customHeight="1" x14ac:dyDescent="0.3">
      <c r="A5" s="275" t="s">
        <v>269</v>
      </c>
      <c r="B5" s="276" t="s">
        <v>268</v>
      </c>
      <c r="C5" s="276" t="s">
        <v>267</v>
      </c>
      <c r="D5" s="277" t="s">
        <v>266</v>
      </c>
      <c r="E5" s="278" t="s">
        <v>265</v>
      </c>
      <c r="F5" s="279"/>
      <c r="G5" s="276" t="s">
        <v>264</v>
      </c>
      <c r="H5" s="276"/>
      <c r="I5" s="279"/>
      <c r="J5" s="276" t="s">
        <v>264</v>
      </c>
      <c r="K5" s="276"/>
    </row>
    <row r="6" spans="1:11" ht="15" customHeight="1" x14ac:dyDescent="0.3">
      <c r="A6" s="280" t="s">
        <v>263</v>
      </c>
      <c r="B6" s="281"/>
      <c r="C6" s="281"/>
      <c r="D6" s="282"/>
      <c r="E6" s="283"/>
      <c r="F6" s="284" t="s">
        <v>262</v>
      </c>
      <c r="G6" s="285" t="s">
        <v>35</v>
      </c>
      <c r="H6" s="284" t="s">
        <v>261</v>
      </c>
      <c r="I6" s="284" t="s">
        <v>262</v>
      </c>
      <c r="J6" s="285" t="s">
        <v>35</v>
      </c>
      <c r="K6" s="284" t="s">
        <v>261</v>
      </c>
    </row>
    <row r="7" spans="1:11" s="355" customFormat="1" ht="15" customHeight="1" x14ac:dyDescent="0.3"/>
    <row r="8" spans="1:11" ht="15" customHeight="1" x14ac:dyDescent="0.3">
      <c r="A8" s="76"/>
      <c r="B8" s="76"/>
      <c r="C8" s="75"/>
      <c r="D8" s="76"/>
      <c r="E8" s="354" t="s">
        <v>260</v>
      </c>
      <c r="F8" s="354"/>
      <c r="G8" s="354"/>
      <c r="H8" s="354"/>
    </row>
    <row r="9" spans="1:11" ht="15" customHeight="1" x14ac:dyDescent="0.3">
      <c r="A9" s="76"/>
      <c r="B9" s="76"/>
      <c r="C9" s="75"/>
      <c r="D9" s="76"/>
      <c r="E9" s="354" t="s">
        <v>259</v>
      </c>
      <c r="F9" s="354"/>
      <c r="G9" s="354"/>
      <c r="H9" s="354"/>
    </row>
    <row r="10" spans="1:11" ht="15" customHeight="1" x14ac:dyDescent="0.3">
      <c r="A10" s="109">
        <v>10010100</v>
      </c>
      <c r="B10" s="109">
        <v>7800</v>
      </c>
      <c r="C10" s="122">
        <v>101</v>
      </c>
      <c r="D10" s="109">
        <v>16</v>
      </c>
      <c r="E10" s="92" t="s">
        <v>258</v>
      </c>
      <c r="F10" s="114">
        <v>0.11</v>
      </c>
      <c r="G10" s="90">
        <v>100</v>
      </c>
      <c r="H10" s="114">
        <f t="shared" ref="H10:H41" si="0">F10*G10/100</f>
        <v>0.11</v>
      </c>
      <c r="I10" s="114">
        <v>0.11</v>
      </c>
      <c r="J10" s="90">
        <v>100</v>
      </c>
      <c r="K10" s="114">
        <f t="shared" ref="K10:K41" si="1">I10*J10/100</f>
        <v>0.11</v>
      </c>
    </row>
    <row r="11" spans="1:11" ht="15" customHeight="1" x14ac:dyDescent="0.3">
      <c r="A11" s="109">
        <v>11030100</v>
      </c>
      <c r="B11" s="109">
        <v>7800</v>
      </c>
      <c r="C11" s="122">
        <v>213</v>
      </c>
      <c r="D11" s="109">
        <v>9</v>
      </c>
      <c r="E11" s="121" t="s">
        <v>257</v>
      </c>
      <c r="F11" s="114">
        <v>0.66500000000000004</v>
      </c>
      <c r="G11" s="90">
        <v>100</v>
      </c>
      <c r="H11" s="114">
        <f t="shared" si="0"/>
        <v>0.66500000000000004</v>
      </c>
      <c r="I11" s="114">
        <v>0.66500000000000004</v>
      </c>
      <c r="J11" s="90">
        <v>100</v>
      </c>
      <c r="K11" s="114">
        <f t="shared" si="1"/>
        <v>0.66500000000000004</v>
      </c>
    </row>
    <row r="12" spans="1:11" ht="15" customHeight="1" x14ac:dyDescent="0.3">
      <c r="A12" s="109"/>
      <c r="B12" s="109">
        <v>7800</v>
      </c>
      <c r="C12" s="122">
        <v>214</v>
      </c>
      <c r="D12" s="109">
        <v>9</v>
      </c>
      <c r="E12" s="121" t="s">
        <v>256</v>
      </c>
      <c r="F12" s="114">
        <v>0.03</v>
      </c>
      <c r="G12" s="90">
        <v>100</v>
      </c>
      <c r="H12" s="114">
        <f t="shared" si="0"/>
        <v>0.03</v>
      </c>
      <c r="I12" s="114">
        <v>0.03</v>
      </c>
      <c r="J12" s="90">
        <v>100</v>
      </c>
      <c r="K12" s="114">
        <f t="shared" si="1"/>
        <v>0.03</v>
      </c>
    </row>
    <row r="13" spans="1:11" ht="15" customHeight="1" x14ac:dyDescent="0.3">
      <c r="A13" s="109">
        <v>12020200</v>
      </c>
      <c r="B13" s="119">
        <v>7810</v>
      </c>
      <c r="C13" s="120">
        <v>4</v>
      </c>
      <c r="D13" s="109">
        <v>16</v>
      </c>
      <c r="E13" s="92" t="s">
        <v>255</v>
      </c>
      <c r="F13" s="114">
        <v>0.06</v>
      </c>
      <c r="G13" s="90">
        <v>100</v>
      </c>
      <c r="H13" s="114">
        <f t="shared" si="0"/>
        <v>0.06</v>
      </c>
      <c r="I13" s="114">
        <v>0.06</v>
      </c>
      <c r="J13" s="90">
        <v>100</v>
      </c>
      <c r="K13" s="114">
        <f t="shared" si="1"/>
        <v>0.06</v>
      </c>
    </row>
    <row r="14" spans="1:11" ht="15" customHeight="1" x14ac:dyDescent="0.3">
      <c r="A14" s="109"/>
      <c r="B14" s="109">
        <v>7810</v>
      </c>
      <c r="C14" s="122">
        <v>6</v>
      </c>
      <c r="D14" s="109">
        <v>16</v>
      </c>
      <c r="E14" s="100" t="s">
        <v>254</v>
      </c>
      <c r="F14" s="114">
        <v>1E-3</v>
      </c>
      <c r="G14" s="90">
        <v>100</v>
      </c>
      <c r="H14" s="114">
        <f t="shared" si="0"/>
        <v>1E-3</v>
      </c>
      <c r="I14" s="114">
        <v>1E-3</v>
      </c>
      <c r="J14" s="90">
        <v>100</v>
      </c>
      <c r="K14" s="114">
        <f t="shared" si="1"/>
        <v>1E-3</v>
      </c>
    </row>
    <row r="15" spans="1:11" ht="15" customHeight="1" x14ac:dyDescent="0.3">
      <c r="A15" s="109"/>
      <c r="B15" s="109">
        <v>7810</v>
      </c>
      <c r="C15" s="122">
        <v>8</v>
      </c>
      <c r="D15" s="109">
        <v>16</v>
      </c>
      <c r="E15" s="100" t="s">
        <v>253</v>
      </c>
      <c r="F15" s="114">
        <v>0.111</v>
      </c>
      <c r="G15" s="90">
        <v>100</v>
      </c>
      <c r="H15" s="114">
        <f t="shared" si="0"/>
        <v>0.111</v>
      </c>
      <c r="I15" s="114">
        <v>0.111</v>
      </c>
      <c r="J15" s="90">
        <v>100</v>
      </c>
      <c r="K15" s="114">
        <f t="shared" si="1"/>
        <v>0.111</v>
      </c>
    </row>
    <row r="16" spans="1:11" ht="15" customHeight="1" x14ac:dyDescent="0.3">
      <c r="A16" s="109"/>
      <c r="B16" s="119">
        <v>7840</v>
      </c>
      <c r="C16" s="120">
        <v>0</v>
      </c>
      <c r="D16" s="109">
        <v>16</v>
      </c>
      <c r="E16" s="100" t="s">
        <v>252</v>
      </c>
      <c r="F16" s="114">
        <v>3.2</v>
      </c>
      <c r="G16" s="90">
        <v>33</v>
      </c>
      <c r="H16" s="114">
        <f t="shared" si="0"/>
        <v>1.056</v>
      </c>
      <c r="I16" s="114">
        <v>3.2</v>
      </c>
      <c r="J16" s="90">
        <v>33</v>
      </c>
      <c r="K16" s="114">
        <f t="shared" si="1"/>
        <v>1.056</v>
      </c>
    </row>
    <row r="17" spans="1:11" ht="15" customHeight="1" x14ac:dyDescent="0.3">
      <c r="A17" s="109"/>
      <c r="B17" s="119">
        <v>7840</v>
      </c>
      <c r="C17" s="120">
        <v>1</v>
      </c>
      <c r="D17" s="109">
        <v>16</v>
      </c>
      <c r="E17" s="92" t="s">
        <v>251</v>
      </c>
      <c r="F17" s="114">
        <v>15</v>
      </c>
      <c r="G17" s="90">
        <v>12</v>
      </c>
      <c r="H17" s="114">
        <f t="shared" si="0"/>
        <v>1.8</v>
      </c>
      <c r="I17" s="114">
        <v>15</v>
      </c>
      <c r="J17" s="90">
        <v>12</v>
      </c>
      <c r="K17" s="114">
        <f t="shared" si="1"/>
        <v>1.8</v>
      </c>
    </row>
    <row r="18" spans="1:11" ht="15" customHeight="1" x14ac:dyDescent="0.3">
      <c r="A18" s="109"/>
      <c r="B18" s="119">
        <v>7840</v>
      </c>
      <c r="C18" s="120">
        <v>2</v>
      </c>
      <c r="D18" s="109">
        <v>16</v>
      </c>
      <c r="E18" s="71" t="s">
        <v>250</v>
      </c>
      <c r="F18" s="114">
        <v>0.69499999999999995</v>
      </c>
      <c r="G18" s="98">
        <v>100</v>
      </c>
      <c r="H18" s="114">
        <f t="shared" si="0"/>
        <v>0.69499999999999995</v>
      </c>
      <c r="I18" s="114">
        <v>0.85</v>
      </c>
      <c r="J18" s="98">
        <v>100</v>
      </c>
      <c r="K18" s="114">
        <f t="shared" si="1"/>
        <v>0.85</v>
      </c>
    </row>
    <row r="19" spans="1:11" ht="15" customHeight="1" x14ac:dyDescent="0.3">
      <c r="A19" s="109"/>
      <c r="B19" s="119">
        <v>7840</v>
      </c>
      <c r="C19" s="120">
        <v>3</v>
      </c>
      <c r="D19" s="109">
        <v>16</v>
      </c>
      <c r="E19" s="71" t="s">
        <v>249</v>
      </c>
      <c r="F19" s="114">
        <v>2.35</v>
      </c>
      <c r="G19" s="98">
        <v>60</v>
      </c>
      <c r="H19" s="114">
        <f t="shared" si="0"/>
        <v>1.41</v>
      </c>
      <c r="I19" s="114">
        <v>2.35</v>
      </c>
      <c r="J19" s="98">
        <v>60</v>
      </c>
      <c r="K19" s="114">
        <f t="shared" si="1"/>
        <v>1.41</v>
      </c>
    </row>
    <row r="20" spans="1:11" ht="15" customHeight="1" x14ac:dyDescent="0.3">
      <c r="A20" s="109"/>
      <c r="B20" s="119">
        <v>7840</v>
      </c>
      <c r="C20" s="120">
        <v>5</v>
      </c>
      <c r="D20" s="109">
        <v>16</v>
      </c>
      <c r="E20" s="71" t="s">
        <v>248</v>
      </c>
      <c r="F20" s="114">
        <v>2.8</v>
      </c>
      <c r="G20" s="134">
        <v>7</v>
      </c>
      <c r="H20" s="114">
        <f t="shared" si="0"/>
        <v>0.19599999999999998</v>
      </c>
      <c r="I20" s="114">
        <v>2.8</v>
      </c>
      <c r="J20" s="134">
        <v>7</v>
      </c>
      <c r="K20" s="114">
        <f t="shared" si="1"/>
        <v>0.19599999999999998</v>
      </c>
    </row>
    <row r="21" spans="1:11" ht="15" customHeight="1" x14ac:dyDescent="0.3">
      <c r="A21" s="109"/>
      <c r="B21" s="119">
        <v>7840</v>
      </c>
      <c r="C21" s="120">
        <v>6</v>
      </c>
      <c r="D21" s="109">
        <v>16</v>
      </c>
      <c r="E21" s="118" t="s">
        <v>247</v>
      </c>
      <c r="F21" s="114">
        <v>0.35</v>
      </c>
      <c r="G21" s="134">
        <v>7</v>
      </c>
      <c r="H21" s="114">
        <f t="shared" si="0"/>
        <v>2.4499999999999997E-2</v>
      </c>
      <c r="I21" s="114">
        <v>0.35</v>
      </c>
      <c r="J21" s="134">
        <v>7</v>
      </c>
      <c r="K21" s="114">
        <f t="shared" si="1"/>
        <v>2.4499999999999997E-2</v>
      </c>
    </row>
    <row r="22" spans="1:11" ht="15" customHeight="1" x14ac:dyDescent="0.3">
      <c r="A22" s="109"/>
      <c r="B22" s="119">
        <v>7840</v>
      </c>
      <c r="C22" s="120">
        <v>8</v>
      </c>
      <c r="D22" s="109">
        <v>16</v>
      </c>
      <c r="E22" s="71" t="s">
        <v>246</v>
      </c>
      <c r="F22" s="114">
        <v>3.6</v>
      </c>
      <c r="G22" s="134">
        <v>7</v>
      </c>
      <c r="H22" s="114">
        <f t="shared" si="0"/>
        <v>0.252</v>
      </c>
      <c r="I22" s="114">
        <v>3.6</v>
      </c>
      <c r="J22" s="134">
        <v>7</v>
      </c>
      <c r="K22" s="114">
        <f t="shared" si="1"/>
        <v>0.252</v>
      </c>
    </row>
    <row r="23" spans="1:11" ht="15" customHeight="1" x14ac:dyDescent="0.3">
      <c r="A23" s="109"/>
      <c r="B23" s="119">
        <v>7840</v>
      </c>
      <c r="C23" s="120">
        <v>11</v>
      </c>
      <c r="D23" s="109">
        <v>16</v>
      </c>
      <c r="E23" s="71" t="s">
        <v>245</v>
      </c>
      <c r="F23" s="114">
        <v>2.5</v>
      </c>
      <c r="G23" s="134">
        <v>7</v>
      </c>
      <c r="H23" s="114">
        <f t="shared" si="0"/>
        <v>0.17499999999999999</v>
      </c>
      <c r="I23" s="114">
        <v>2.5</v>
      </c>
      <c r="J23" s="134">
        <v>7</v>
      </c>
      <c r="K23" s="114">
        <f t="shared" si="1"/>
        <v>0.17499999999999999</v>
      </c>
    </row>
    <row r="24" spans="1:11" ht="15" customHeight="1" x14ac:dyDescent="0.3">
      <c r="A24" s="109"/>
      <c r="B24" s="119">
        <v>7840</v>
      </c>
      <c r="C24" s="120">
        <v>13</v>
      </c>
      <c r="D24" s="109">
        <v>16</v>
      </c>
      <c r="E24" s="71" t="s">
        <v>244</v>
      </c>
      <c r="F24" s="114">
        <v>1E-3</v>
      </c>
      <c r="G24" s="134">
        <v>7</v>
      </c>
      <c r="H24" s="114">
        <f t="shared" si="0"/>
        <v>7.0000000000000007E-5</v>
      </c>
      <c r="I24" s="114">
        <v>1E-3</v>
      </c>
      <c r="J24" s="134">
        <v>7</v>
      </c>
      <c r="K24" s="114">
        <f t="shared" si="1"/>
        <v>7.0000000000000007E-5</v>
      </c>
    </row>
    <row r="25" spans="1:11" ht="15" customHeight="1" x14ac:dyDescent="0.3">
      <c r="A25" s="109"/>
      <c r="B25" s="119">
        <v>7840</v>
      </c>
      <c r="C25" s="120">
        <v>14</v>
      </c>
      <c r="D25" s="109">
        <v>16</v>
      </c>
      <c r="E25" s="71" t="s">
        <v>243</v>
      </c>
      <c r="F25" s="114">
        <v>2.8</v>
      </c>
      <c r="G25" s="134">
        <v>7</v>
      </c>
      <c r="H25" s="114">
        <f t="shared" si="0"/>
        <v>0.19599999999999998</v>
      </c>
      <c r="I25" s="114">
        <v>2.8</v>
      </c>
      <c r="J25" s="134">
        <v>7</v>
      </c>
      <c r="K25" s="114">
        <f t="shared" si="1"/>
        <v>0.19599999999999998</v>
      </c>
    </row>
    <row r="26" spans="1:11" ht="15" customHeight="1" x14ac:dyDescent="0.3">
      <c r="A26" s="109"/>
      <c r="B26" s="108">
        <v>7840</v>
      </c>
      <c r="C26" s="135">
        <v>15</v>
      </c>
      <c r="D26" s="109">
        <v>16</v>
      </c>
      <c r="E26" s="133" t="s">
        <v>242</v>
      </c>
      <c r="F26" s="114">
        <v>1E-3</v>
      </c>
      <c r="G26" s="134">
        <v>7</v>
      </c>
      <c r="H26" s="114">
        <f t="shared" si="0"/>
        <v>7.0000000000000007E-5</v>
      </c>
      <c r="I26" s="114">
        <v>1E-3</v>
      </c>
      <c r="J26" s="134">
        <v>7</v>
      </c>
      <c r="K26" s="114">
        <f t="shared" si="1"/>
        <v>7.0000000000000007E-5</v>
      </c>
    </row>
    <row r="27" spans="1:11" ht="15" customHeight="1" x14ac:dyDescent="0.3">
      <c r="A27" s="109"/>
      <c r="B27" s="119">
        <v>7840</v>
      </c>
      <c r="C27" s="120">
        <v>22</v>
      </c>
      <c r="D27" s="109">
        <v>16</v>
      </c>
      <c r="E27" s="71" t="s">
        <v>241</v>
      </c>
      <c r="F27" s="114">
        <v>0.21</v>
      </c>
      <c r="G27" s="134">
        <v>7</v>
      </c>
      <c r="H27" s="114">
        <f t="shared" si="0"/>
        <v>1.47E-2</v>
      </c>
      <c r="I27" s="114">
        <v>0.21</v>
      </c>
      <c r="J27" s="134">
        <v>7</v>
      </c>
      <c r="K27" s="114">
        <f t="shared" si="1"/>
        <v>1.47E-2</v>
      </c>
    </row>
    <row r="28" spans="1:11" ht="15" customHeight="1" x14ac:dyDescent="0.3">
      <c r="A28" s="109"/>
      <c r="B28" s="119">
        <v>7840</v>
      </c>
      <c r="C28" s="120">
        <v>23</v>
      </c>
      <c r="D28" s="109">
        <v>16</v>
      </c>
      <c r="E28" s="71" t="s">
        <v>240</v>
      </c>
      <c r="F28" s="114">
        <v>1E-3</v>
      </c>
      <c r="G28" s="134">
        <v>7</v>
      </c>
      <c r="H28" s="114">
        <f t="shared" si="0"/>
        <v>7.0000000000000007E-5</v>
      </c>
      <c r="I28" s="114">
        <v>1E-3</v>
      </c>
      <c r="J28" s="134">
        <v>7</v>
      </c>
      <c r="K28" s="114">
        <f t="shared" si="1"/>
        <v>7.0000000000000007E-5</v>
      </c>
    </row>
    <row r="29" spans="1:11" ht="15" customHeight="1" x14ac:dyDescent="0.3">
      <c r="A29" s="109"/>
      <c r="B29" s="119">
        <v>7840</v>
      </c>
      <c r="C29" s="120">
        <v>24</v>
      </c>
      <c r="D29" s="109">
        <v>16</v>
      </c>
      <c r="E29" s="71" t="s">
        <v>239</v>
      </c>
      <c r="F29" s="114">
        <v>7</v>
      </c>
      <c r="G29" s="134">
        <v>7</v>
      </c>
      <c r="H29" s="114">
        <f t="shared" si="0"/>
        <v>0.49</v>
      </c>
      <c r="I29" s="114">
        <v>7</v>
      </c>
      <c r="J29" s="134">
        <v>7</v>
      </c>
      <c r="K29" s="114">
        <f t="shared" si="1"/>
        <v>0.49</v>
      </c>
    </row>
    <row r="30" spans="1:11" ht="15" customHeight="1" x14ac:dyDescent="0.3">
      <c r="A30" s="109"/>
      <c r="B30" s="119">
        <v>7840</v>
      </c>
      <c r="C30" s="120">
        <v>25</v>
      </c>
      <c r="D30" s="109">
        <v>16</v>
      </c>
      <c r="E30" s="71" t="s">
        <v>238</v>
      </c>
      <c r="F30" s="114">
        <v>6.5</v>
      </c>
      <c r="G30" s="134">
        <v>7</v>
      </c>
      <c r="H30" s="114">
        <f t="shared" si="0"/>
        <v>0.45500000000000002</v>
      </c>
      <c r="I30" s="114">
        <v>6.5</v>
      </c>
      <c r="J30" s="134">
        <v>7</v>
      </c>
      <c r="K30" s="114">
        <f t="shared" si="1"/>
        <v>0.45500000000000002</v>
      </c>
    </row>
    <row r="31" spans="1:11" s="133" customFormat="1" ht="15" customHeight="1" x14ac:dyDescent="0.3">
      <c r="A31" s="109"/>
      <c r="B31" s="119">
        <v>7840</v>
      </c>
      <c r="C31" s="120">
        <v>26</v>
      </c>
      <c r="D31" s="109">
        <v>16</v>
      </c>
      <c r="E31" s="118" t="s">
        <v>237</v>
      </c>
      <c r="F31" s="114">
        <v>1E-3</v>
      </c>
      <c r="G31" s="98">
        <v>7</v>
      </c>
      <c r="H31" s="114">
        <f t="shared" si="0"/>
        <v>7.0000000000000007E-5</v>
      </c>
      <c r="I31" s="114">
        <v>1E-3</v>
      </c>
      <c r="J31" s="98">
        <v>7</v>
      </c>
      <c r="K31" s="114">
        <f t="shared" si="1"/>
        <v>7.0000000000000007E-5</v>
      </c>
    </row>
    <row r="32" spans="1:11" s="133" customFormat="1" ht="15" customHeight="1" x14ac:dyDescent="0.3">
      <c r="A32" s="109"/>
      <c r="B32" s="119">
        <v>7840</v>
      </c>
      <c r="C32" s="120">
        <v>28</v>
      </c>
      <c r="D32" s="109">
        <v>16</v>
      </c>
      <c r="E32" s="118" t="s">
        <v>236</v>
      </c>
      <c r="F32" s="114">
        <v>2.2999999999999998</v>
      </c>
      <c r="G32" s="98">
        <v>7</v>
      </c>
      <c r="H32" s="114">
        <f t="shared" si="0"/>
        <v>0.16099999999999998</v>
      </c>
      <c r="I32" s="114">
        <v>2.2999999999999998</v>
      </c>
      <c r="J32" s="98">
        <v>7</v>
      </c>
      <c r="K32" s="114">
        <f t="shared" si="1"/>
        <v>0.16099999999999998</v>
      </c>
    </row>
    <row r="33" spans="1:11" ht="15" customHeight="1" x14ac:dyDescent="0.3">
      <c r="A33" s="109"/>
      <c r="B33" s="109">
        <v>7840</v>
      </c>
      <c r="C33" s="122">
        <v>29</v>
      </c>
      <c r="D33" s="109">
        <v>16</v>
      </c>
      <c r="E33" s="92" t="s">
        <v>235</v>
      </c>
      <c r="F33" s="114">
        <v>1.8</v>
      </c>
      <c r="G33" s="90">
        <v>100</v>
      </c>
      <c r="H33" s="114">
        <f t="shared" si="0"/>
        <v>1.8</v>
      </c>
      <c r="I33" s="114">
        <v>1.8</v>
      </c>
      <c r="J33" s="90">
        <v>100</v>
      </c>
      <c r="K33" s="114">
        <f t="shared" si="1"/>
        <v>1.8</v>
      </c>
    </row>
    <row r="34" spans="1:11" x14ac:dyDescent="0.3">
      <c r="A34" s="109"/>
      <c r="B34" s="109">
        <v>7840</v>
      </c>
      <c r="C34" s="122">
        <v>30</v>
      </c>
      <c r="D34" s="109">
        <v>16</v>
      </c>
      <c r="E34" s="71" t="s">
        <v>234</v>
      </c>
      <c r="F34" s="114">
        <v>0.02</v>
      </c>
      <c r="G34" s="98">
        <v>100</v>
      </c>
      <c r="H34" s="114">
        <f t="shared" si="0"/>
        <v>0.02</v>
      </c>
      <c r="I34" s="114">
        <v>0.02</v>
      </c>
      <c r="J34" s="98">
        <v>100</v>
      </c>
      <c r="K34" s="114">
        <f t="shared" si="1"/>
        <v>0.02</v>
      </c>
    </row>
    <row r="35" spans="1:11" ht="15" customHeight="1" x14ac:dyDescent="0.3">
      <c r="A35" s="109"/>
      <c r="B35" s="109">
        <v>7840</v>
      </c>
      <c r="C35" s="122">
        <v>31</v>
      </c>
      <c r="D35" s="109">
        <v>16</v>
      </c>
      <c r="E35" s="71" t="s">
        <v>233</v>
      </c>
      <c r="F35" s="114">
        <v>1E-3</v>
      </c>
      <c r="G35" s="98">
        <v>100</v>
      </c>
      <c r="H35" s="114">
        <f t="shared" si="0"/>
        <v>1E-3</v>
      </c>
      <c r="I35" s="114">
        <v>1E-3</v>
      </c>
      <c r="J35" s="98">
        <v>100</v>
      </c>
      <c r="K35" s="114">
        <f t="shared" si="1"/>
        <v>1E-3</v>
      </c>
    </row>
    <row r="36" spans="1:11" ht="15" customHeight="1" x14ac:dyDescent="0.3">
      <c r="A36" s="109"/>
      <c r="B36" s="109">
        <v>7840</v>
      </c>
      <c r="C36" s="122">
        <v>32</v>
      </c>
      <c r="D36" s="109">
        <v>16</v>
      </c>
      <c r="E36" s="71" t="s">
        <v>232</v>
      </c>
      <c r="F36" s="114">
        <v>0.65500000000000003</v>
      </c>
      <c r="G36" s="98">
        <v>100</v>
      </c>
      <c r="H36" s="114">
        <f t="shared" si="0"/>
        <v>0.65500000000000003</v>
      </c>
      <c r="I36" s="114">
        <v>0.65500000000000003</v>
      </c>
      <c r="J36" s="98">
        <v>100</v>
      </c>
      <c r="K36" s="114">
        <f t="shared" si="1"/>
        <v>0.65500000000000003</v>
      </c>
    </row>
    <row r="37" spans="1:11" x14ac:dyDescent="0.3">
      <c r="A37" s="109"/>
      <c r="B37" s="109">
        <v>7840</v>
      </c>
      <c r="C37" s="122">
        <v>33</v>
      </c>
      <c r="D37" s="109">
        <v>16</v>
      </c>
      <c r="E37" s="71" t="s">
        <v>231</v>
      </c>
      <c r="F37" s="114">
        <v>1E-3</v>
      </c>
      <c r="G37" s="98">
        <v>100</v>
      </c>
      <c r="H37" s="114">
        <f t="shared" si="0"/>
        <v>1E-3</v>
      </c>
      <c r="I37" s="114">
        <v>1E-3</v>
      </c>
      <c r="J37" s="98">
        <v>100</v>
      </c>
      <c r="K37" s="114">
        <f t="shared" si="1"/>
        <v>1E-3</v>
      </c>
    </row>
    <row r="38" spans="1:11" ht="15" customHeight="1" x14ac:dyDescent="0.3">
      <c r="A38" s="109"/>
      <c r="B38" s="109">
        <v>7840</v>
      </c>
      <c r="C38" s="122">
        <v>34</v>
      </c>
      <c r="D38" s="109">
        <v>16</v>
      </c>
      <c r="E38" s="92" t="s">
        <v>230</v>
      </c>
      <c r="F38" s="114">
        <v>1.02</v>
      </c>
      <c r="G38" s="90">
        <v>100</v>
      </c>
      <c r="H38" s="114">
        <f t="shared" si="0"/>
        <v>1.02</v>
      </c>
      <c r="I38" s="114">
        <v>1.02</v>
      </c>
      <c r="J38" s="90">
        <v>100</v>
      </c>
      <c r="K38" s="114">
        <f t="shared" si="1"/>
        <v>1.02</v>
      </c>
    </row>
    <row r="39" spans="1:11" x14ac:dyDescent="0.3">
      <c r="A39" s="109"/>
      <c r="B39" s="109">
        <v>7840</v>
      </c>
      <c r="C39" s="122">
        <v>35</v>
      </c>
      <c r="D39" s="109">
        <v>16</v>
      </c>
      <c r="E39" s="71" t="s">
        <v>229</v>
      </c>
      <c r="F39" s="114">
        <v>0.3</v>
      </c>
      <c r="G39" s="98">
        <v>100</v>
      </c>
      <c r="H39" s="114">
        <f t="shared" si="0"/>
        <v>0.3</v>
      </c>
      <c r="I39" s="114">
        <v>0.3</v>
      </c>
      <c r="J39" s="98">
        <v>100</v>
      </c>
      <c r="K39" s="114">
        <f t="shared" si="1"/>
        <v>0.3</v>
      </c>
    </row>
    <row r="40" spans="1:11" ht="15" customHeight="1" x14ac:dyDescent="0.3">
      <c r="A40" s="109"/>
      <c r="B40" s="109">
        <v>7840</v>
      </c>
      <c r="C40" s="122">
        <v>36</v>
      </c>
      <c r="D40" s="109">
        <v>16</v>
      </c>
      <c r="E40" s="92" t="s">
        <v>228</v>
      </c>
      <c r="F40" s="114">
        <v>1E-3</v>
      </c>
      <c r="G40" s="90">
        <v>100</v>
      </c>
      <c r="H40" s="114">
        <f t="shared" si="0"/>
        <v>1E-3</v>
      </c>
      <c r="I40" s="114">
        <v>1E-3</v>
      </c>
      <c r="J40" s="90">
        <v>100</v>
      </c>
      <c r="K40" s="114">
        <f t="shared" si="1"/>
        <v>1E-3</v>
      </c>
    </row>
    <row r="41" spans="1:11" x14ac:dyDescent="0.3">
      <c r="A41" s="109"/>
      <c r="B41" s="109">
        <v>7840</v>
      </c>
      <c r="C41" s="122">
        <v>37</v>
      </c>
      <c r="D41" s="109">
        <v>16</v>
      </c>
      <c r="E41" s="71" t="s">
        <v>227</v>
      </c>
      <c r="F41" s="114">
        <v>1E-3</v>
      </c>
      <c r="G41" s="98">
        <v>100</v>
      </c>
      <c r="H41" s="114">
        <f t="shared" si="0"/>
        <v>1E-3</v>
      </c>
      <c r="I41" s="114">
        <v>1E-3</v>
      </c>
      <c r="J41" s="98">
        <v>100</v>
      </c>
      <c r="K41" s="114">
        <f t="shared" si="1"/>
        <v>1E-3</v>
      </c>
    </row>
    <row r="42" spans="1:11" ht="15" customHeight="1" x14ac:dyDescent="0.3">
      <c r="A42" s="109"/>
      <c r="B42" s="109">
        <v>7840</v>
      </c>
      <c r="C42" s="122">
        <v>38</v>
      </c>
      <c r="D42" s="109">
        <v>16</v>
      </c>
      <c r="E42" s="92" t="s">
        <v>226</v>
      </c>
      <c r="F42" s="114">
        <v>0.32200000000000001</v>
      </c>
      <c r="G42" s="90">
        <v>100</v>
      </c>
      <c r="H42" s="114">
        <f t="shared" ref="H42:H73" si="2">F42*G42/100</f>
        <v>0.32200000000000001</v>
      </c>
      <c r="I42" s="114">
        <v>0.32200000000000001</v>
      </c>
      <c r="J42" s="90">
        <v>100</v>
      </c>
      <c r="K42" s="114">
        <f t="shared" ref="K42:K73" si="3">I42*J42/100</f>
        <v>0.32200000000000001</v>
      </c>
    </row>
    <row r="43" spans="1:11" ht="15" customHeight="1" x14ac:dyDescent="0.3">
      <c r="A43" s="109"/>
      <c r="B43" s="109">
        <v>7840</v>
      </c>
      <c r="C43" s="122">
        <v>39</v>
      </c>
      <c r="D43" s="109">
        <v>16</v>
      </c>
      <c r="E43" s="100" t="s">
        <v>225</v>
      </c>
      <c r="F43" s="114">
        <v>1E-3</v>
      </c>
      <c r="G43" s="90">
        <v>100</v>
      </c>
      <c r="H43" s="114">
        <f t="shared" si="2"/>
        <v>1E-3</v>
      </c>
      <c r="I43" s="114">
        <v>1E-3</v>
      </c>
      <c r="J43" s="90">
        <v>100</v>
      </c>
      <c r="K43" s="114">
        <f t="shared" si="3"/>
        <v>1E-3</v>
      </c>
    </row>
    <row r="44" spans="1:11" ht="15" customHeight="1" x14ac:dyDescent="0.3">
      <c r="A44" s="109"/>
      <c r="B44" s="109">
        <v>7840</v>
      </c>
      <c r="C44" s="122">
        <v>40</v>
      </c>
      <c r="D44" s="109">
        <v>16</v>
      </c>
      <c r="E44" s="92" t="s">
        <v>224</v>
      </c>
      <c r="F44" s="114">
        <v>1E-3</v>
      </c>
      <c r="G44" s="90">
        <v>100</v>
      </c>
      <c r="H44" s="114">
        <f t="shared" si="2"/>
        <v>1E-3</v>
      </c>
      <c r="I44" s="114">
        <v>1E-3</v>
      </c>
      <c r="J44" s="90">
        <v>100</v>
      </c>
      <c r="K44" s="114">
        <f t="shared" si="3"/>
        <v>1E-3</v>
      </c>
    </row>
    <row r="45" spans="1:11" ht="30" x14ac:dyDescent="0.3">
      <c r="A45" s="109"/>
      <c r="B45" s="119">
        <v>7840</v>
      </c>
      <c r="C45" s="120">
        <v>42</v>
      </c>
      <c r="D45" s="119">
        <v>16</v>
      </c>
      <c r="E45" s="71" t="s">
        <v>223</v>
      </c>
      <c r="F45" s="114">
        <v>1E-3</v>
      </c>
      <c r="G45" s="98">
        <v>100</v>
      </c>
      <c r="H45" s="114">
        <f t="shared" si="2"/>
        <v>1E-3</v>
      </c>
      <c r="I45" s="114">
        <v>1E-3</v>
      </c>
      <c r="J45" s="98">
        <v>100</v>
      </c>
      <c r="K45" s="114">
        <f t="shared" si="3"/>
        <v>1E-3</v>
      </c>
    </row>
    <row r="46" spans="1:11" ht="15" customHeight="1" x14ac:dyDescent="0.3">
      <c r="A46" s="109"/>
      <c r="B46" s="109">
        <v>7840</v>
      </c>
      <c r="C46" s="122">
        <v>43</v>
      </c>
      <c r="D46" s="109">
        <v>16</v>
      </c>
      <c r="E46" s="71" t="s">
        <v>222</v>
      </c>
      <c r="F46" s="114">
        <v>0.05</v>
      </c>
      <c r="G46" s="98">
        <v>100</v>
      </c>
      <c r="H46" s="114">
        <f t="shared" si="2"/>
        <v>0.05</v>
      </c>
      <c r="I46" s="114">
        <v>0.05</v>
      </c>
      <c r="J46" s="98">
        <v>100</v>
      </c>
      <c r="K46" s="114">
        <f t="shared" si="3"/>
        <v>0.05</v>
      </c>
    </row>
    <row r="47" spans="1:11" ht="15" customHeight="1" x14ac:dyDescent="0.3">
      <c r="A47" s="109"/>
      <c r="B47" s="109">
        <v>7840</v>
      </c>
      <c r="C47" s="122">
        <v>45</v>
      </c>
      <c r="D47" s="109">
        <v>16</v>
      </c>
      <c r="E47" s="92" t="s">
        <v>221</v>
      </c>
      <c r="F47" s="114">
        <v>0.38400000000000001</v>
      </c>
      <c r="G47" s="90">
        <v>100</v>
      </c>
      <c r="H47" s="114">
        <f t="shared" si="2"/>
        <v>0.38400000000000001</v>
      </c>
      <c r="I47" s="114">
        <v>0.38400000000000001</v>
      </c>
      <c r="J47" s="90">
        <v>100</v>
      </c>
      <c r="K47" s="114">
        <f t="shared" si="3"/>
        <v>0.38400000000000001</v>
      </c>
    </row>
    <row r="48" spans="1:11" ht="30" x14ac:dyDescent="0.3">
      <c r="A48" s="109"/>
      <c r="B48" s="119">
        <v>7840</v>
      </c>
      <c r="C48" s="120">
        <v>46</v>
      </c>
      <c r="D48" s="119">
        <v>16</v>
      </c>
      <c r="E48" s="71" t="s">
        <v>220</v>
      </c>
      <c r="F48" s="114">
        <v>4.4999999999999998E-2</v>
      </c>
      <c r="G48" s="98">
        <v>100</v>
      </c>
      <c r="H48" s="114">
        <f t="shared" si="2"/>
        <v>4.4999999999999998E-2</v>
      </c>
      <c r="I48" s="114">
        <v>4.4999999999999998E-2</v>
      </c>
      <c r="J48" s="98">
        <v>100</v>
      </c>
      <c r="K48" s="114">
        <f t="shared" si="3"/>
        <v>4.4999999999999998E-2</v>
      </c>
    </row>
    <row r="49" spans="1:11" ht="15" customHeight="1" x14ac:dyDescent="0.3">
      <c r="A49" s="109"/>
      <c r="B49" s="119">
        <v>7840</v>
      </c>
      <c r="C49" s="120">
        <v>47</v>
      </c>
      <c r="D49" s="109">
        <v>16</v>
      </c>
      <c r="E49" s="92" t="s">
        <v>219</v>
      </c>
      <c r="F49" s="114">
        <v>1E-3</v>
      </c>
      <c r="G49" s="90">
        <v>100</v>
      </c>
      <c r="H49" s="114">
        <f t="shared" si="2"/>
        <v>1E-3</v>
      </c>
      <c r="I49" s="114">
        <v>1E-3</v>
      </c>
      <c r="J49" s="90">
        <v>100</v>
      </c>
      <c r="K49" s="114">
        <f t="shared" si="3"/>
        <v>1E-3</v>
      </c>
    </row>
    <row r="50" spans="1:11" ht="15" customHeight="1" x14ac:dyDescent="0.3">
      <c r="A50" s="109"/>
      <c r="B50" s="119">
        <v>7840</v>
      </c>
      <c r="C50" s="120">
        <v>48</v>
      </c>
      <c r="D50" s="109">
        <v>16</v>
      </c>
      <c r="E50" s="92" t="s">
        <v>218</v>
      </c>
      <c r="F50" s="114">
        <v>0.09</v>
      </c>
      <c r="G50" s="90">
        <v>100</v>
      </c>
      <c r="H50" s="114">
        <f t="shared" si="2"/>
        <v>0.09</v>
      </c>
      <c r="I50" s="114">
        <v>0.09</v>
      </c>
      <c r="J50" s="90">
        <v>100</v>
      </c>
      <c r="K50" s="114">
        <f t="shared" si="3"/>
        <v>0.09</v>
      </c>
    </row>
    <row r="51" spans="1:11" ht="15" customHeight="1" x14ac:dyDescent="0.3">
      <c r="A51" s="109"/>
      <c r="B51" s="119">
        <v>7840</v>
      </c>
      <c r="C51" s="120">
        <v>49</v>
      </c>
      <c r="D51" s="109">
        <v>16</v>
      </c>
      <c r="E51" s="92" t="s">
        <v>217</v>
      </c>
      <c r="F51" s="114">
        <v>1E-3</v>
      </c>
      <c r="G51" s="90">
        <v>100</v>
      </c>
      <c r="H51" s="114">
        <f t="shared" si="2"/>
        <v>1E-3</v>
      </c>
      <c r="I51" s="114">
        <v>1E-3</v>
      </c>
      <c r="J51" s="90">
        <v>100</v>
      </c>
      <c r="K51" s="114">
        <f t="shared" si="3"/>
        <v>1E-3</v>
      </c>
    </row>
    <row r="52" spans="1:11" x14ac:dyDescent="0.3">
      <c r="A52" s="109"/>
      <c r="B52" s="119">
        <v>7840</v>
      </c>
      <c r="C52" s="120">
        <v>51</v>
      </c>
      <c r="D52" s="109">
        <v>16</v>
      </c>
      <c r="E52" s="71" t="s">
        <v>216</v>
      </c>
      <c r="F52" s="114">
        <v>1E-3</v>
      </c>
      <c r="G52" s="98">
        <v>100</v>
      </c>
      <c r="H52" s="114">
        <f t="shared" si="2"/>
        <v>1E-3</v>
      </c>
      <c r="I52" s="114">
        <v>1E-3</v>
      </c>
      <c r="J52" s="98">
        <v>100</v>
      </c>
      <c r="K52" s="114">
        <f t="shared" si="3"/>
        <v>1E-3</v>
      </c>
    </row>
    <row r="53" spans="1:11" ht="15" customHeight="1" x14ac:dyDescent="0.3">
      <c r="A53" s="109"/>
      <c r="B53" s="119">
        <v>7840</v>
      </c>
      <c r="C53" s="120">
        <v>52</v>
      </c>
      <c r="D53" s="109">
        <v>16</v>
      </c>
      <c r="E53" s="71" t="s">
        <v>215</v>
      </c>
      <c r="F53" s="114">
        <v>1E-3</v>
      </c>
      <c r="G53" s="98">
        <v>100</v>
      </c>
      <c r="H53" s="114">
        <f t="shared" si="2"/>
        <v>1E-3</v>
      </c>
      <c r="I53" s="114">
        <v>1E-3</v>
      </c>
      <c r="J53" s="98">
        <v>100</v>
      </c>
      <c r="K53" s="114">
        <f t="shared" si="3"/>
        <v>1E-3</v>
      </c>
    </row>
    <row r="54" spans="1:11" ht="15" customHeight="1" x14ac:dyDescent="0.3">
      <c r="A54" s="109"/>
      <c r="B54" s="119">
        <v>7840</v>
      </c>
      <c r="C54" s="120">
        <v>53</v>
      </c>
      <c r="D54" s="109">
        <v>16</v>
      </c>
      <c r="E54" s="92" t="s">
        <v>214</v>
      </c>
      <c r="F54" s="114">
        <v>0.3</v>
      </c>
      <c r="G54" s="90">
        <v>100</v>
      </c>
      <c r="H54" s="114">
        <f t="shared" si="2"/>
        <v>0.3</v>
      </c>
      <c r="I54" s="114">
        <v>0.3</v>
      </c>
      <c r="J54" s="90">
        <v>100</v>
      </c>
      <c r="K54" s="114">
        <f t="shared" si="3"/>
        <v>0.3</v>
      </c>
    </row>
    <row r="55" spans="1:11" ht="15" customHeight="1" x14ac:dyDescent="0.3">
      <c r="A55" s="109"/>
      <c r="B55" s="119">
        <v>7840</v>
      </c>
      <c r="C55" s="120">
        <v>56</v>
      </c>
      <c r="D55" s="109">
        <v>16</v>
      </c>
      <c r="E55" s="92" t="s">
        <v>213</v>
      </c>
      <c r="F55" s="114">
        <v>0.4</v>
      </c>
      <c r="G55" s="90">
        <v>100</v>
      </c>
      <c r="H55" s="114">
        <f t="shared" si="2"/>
        <v>0.4</v>
      </c>
      <c r="I55" s="114">
        <v>0.4</v>
      </c>
      <c r="J55" s="90">
        <v>100</v>
      </c>
      <c r="K55" s="114">
        <f t="shared" si="3"/>
        <v>0.4</v>
      </c>
    </row>
    <row r="56" spans="1:11" x14ac:dyDescent="0.3">
      <c r="A56" s="109"/>
      <c r="B56" s="119">
        <v>7840</v>
      </c>
      <c r="C56" s="120">
        <v>61</v>
      </c>
      <c r="D56" s="109">
        <v>16</v>
      </c>
      <c r="E56" s="100" t="s">
        <v>212</v>
      </c>
      <c r="F56" s="114">
        <v>0.54</v>
      </c>
      <c r="G56" s="90">
        <v>100</v>
      </c>
      <c r="H56" s="114">
        <f t="shared" si="2"/>
        <v>0.54</v>
      </c>
      <c r="I56" s="114">
        <v>0.54</v>
      </c>
      <c r="J56" s="90">
        <v>100</v>
      </c>
      <c r="K56" s="114">
        <f t="shared" si="3"/>
        <v>0.54</v>
      </c>
    </row>
    <row r="57" spans="1:11" ht="15" customHeight="1" x14ac:dyDescent="0.3">
      <c r="A57" s="109"/>
      <c r="B57" s="119">
        <v>7840</v>
      </c>
      <c r="C57" s="120">
        <v>64</v>
      </c>
      <c r="D57" s="109">
        <v>16</v>
      </c>
      <c r="E57" s="100" t="s">
        <v>211</v>
      </c>
      <c r="F57" s="114">
        <v>1E-3</v>
      </c>
      <c r="G57" s="90">
        <v>100</v>
      </c>
      <c r="H57" s="114">
        <f t="shared" si="2"/>
        <v>1E-3</v>
      </c>
      <c r="I57" s="114">
        <v>1E-3</v>
      </c>
      <c r="J57" s="90">
        <v>100</v>
      </c>
      <c r="K57" s="114">
        <f t="shared" si="3"/>
        <v>1E-3</v>
      </c>
    </row>
    <row r="58" spans="1:11" ht="15" customHeight="1" x14ac:dyDescent="0.3">
      <c r="A58" s="109"/>
      <c r="B58" s="119">
        <v>7840</v>
      </c>
      <c r="C58" s="120">
        <v>65</v>
      </c>
      <c r="D58" s="109">
        <v>16</v>
      </c>
      <c r="E58" s="92" t="s">
        <v>171</v>
      </c>
      <c r="F58" s="114">
        <v>1E-3</v>
      </c>
      <c r="G58" s="90">
        <v>100</v>
      </c>
      <c r="H58" s="114">
        <f t="shared" si="2"/>
        <v>1E-3</v>
      </c>
      <c r="I58" s="114">
        <v>1E-3</v>
      </c>
      <c r="J58" s="90">
        <v>100</v>
      </c>
      <c r="K58" s="114">
        <f t="shared" si="3"/>
        <v>1E-3</v>
      </c>
    </row>
    <row r="59" spans="1:11" ht="15" customHeight="1" x14ac:dyDescent="0.3">
      <c r="A59" s="109"/>
      <c r="B59" s="119">
        <v>7840</v>
      </c>
      <c r="C59" s="120">
        <v>67</v>
      </c>
      <c r="D59" s="109">
        <v>16</v>
      </c>
      <c r="E59" s="100" t="s">
        <v>170</v>
      </c>
      <c r="F59" s="114">
        <v>1E-3</v>
      </c>
      <c r="G59" s="90">
        <v>61</v>
      </c>
      <c r="H59" s="114">
        <f t="shared" si="2"/>
        <v>6.0999999999999997E-4</v>
      </c>
      <c r="I59" s="114">
        <v>1E-3</v>
      </c>
      <c r="J59" s="90">
        <v>61</v>
      </c>
      <c r="K59" s="114">
        <f t="shared" si="3"/>
        <v>6.0999999999999997E-4</v>
      </c>
    </row>
    <row r="60" spans="1:11" x14ac:dyDescent="0.3">
      <c r="A60" s="109"/>
      <c r="B60" s="119">
        <v>7840</v>
      </c>
      <c r="C60" s="120">
        <v>68</v>
      </c>
      <c r="D60" s="109">
        <v>16</v>
      </c>
      <c r="E60" s="71" t="s">
        <v>210</v>
      </c>
      <c r="F60" s="114">
        <v>1E-3</v>
      </c>
      <c r="G60" s="90">
        <v>100</v>
      </c>
      <c r="H60" s="114">
        <f t="shared" si="2"/>
        <v>1E-3</v>
      </c>
      <c r="I60" s="114">
        <v>1E-3</v>
      </c>
      <c r="J60" s="90">
        <v>100</v>
      </c>
      <c r="K60" s="114">
        <f t="shared" si="3"/>
        <v>1E-3</v>
      </c>
    </row>
    <row r="61" spans="1:11" ht="15" customHeight="1" x14ac:dyDescent="0.3">
      <c r="A61" s="109"/>
      <c r="B61" s="132">
        <v>7840</v>
      </c>
      <c r="C61" s="131">
        <v>73</v>
      </c>
      <c r="D61" s="109">
        <v>16</v>
      </c>
      <c r="E61" s="70" t="s">
        <v>209</v>
      </c>
      <c r="F61" s="114">
        <v>5.3</v>
      </c>
      <c r="G61" s="98">
        <v>7</v>
      </c>
      <c r="H61" s="114">
        <f t="shared" si="2"/>
        <v>0.371</v>
      </c>
      <c r="I61" s="114">
        <v>5.3</v>
      </c>
      <c r="J61" s="98">
        <v>7</v>
      </c>
      <c r="K61" s="114">
        <f t="shared" si="3"/>
        <v>0.371</v>
      </c>
    </row>
    <row r="62" spans="1:11" ht="15" customHeight="1" x14ac:dyDescent="0.3">
      <c r="A62" s="109"/>
      <c r="B62" s="132">
        <v>7840</v>
      </c>
      <c r="C62" s="131">
        <v>74</v>
      </c>
      <c r="D62" s="109">
        <v>16</v>
      </c>
      <c r="E62" s="70" t="s">
        <v>208</v>
      </c>
      <c r="F62" s="114">
        <v>1.75</v>
      </c>
      <c r="G62" s="98">
        <v>7</v>
      </c>
      <c r="H62" s="114">
        <f t="shared" si="2"/>
        <v>0.1225</v>
      </c>
      <c r="I62" s="114">
        <v>1.75</v>
      </c>
      <c r="J62" s="98">
        <v>7</v>
      </c>
      <c r="K62" s="114">
        <f t="shared" si="3"/>
        <v>0.1225</v>
      </c>
    </row>
    <row r="63" spans="1:11" ht="15" customHeight="1" x14ac:dyDescent="0.3">
      <c r="A63" s="109">
        <v>15010100</v>
      </c>
      <c r="B63" s="109">
        <v>7520</v>
      </c>
      <c r="C63" s="116" t="s">
        <v>129</v>
      </c>
      <c r="D63" s="92">
        <v>16</v>
      </c>
      <c r="E63" s="118" t="s">
        <v>207</v>
      </c>
      <c r="F63" s="114">
        <v>0.26</v>
      </c>
      <c r="G63" s="98">
        <v>100</v>
      </c>
      <c r="H63" s="114">
        <f t="shared" si="2"/>
        <v>0.26</v>
      </c>
      <c r="I63" s="114">
        <v>0.25900000000000001</v>
      </c>
      <c r="J63" s="98">
        <v>100</v>
      </c>
      <c r="K63" s="114">
        <f t="shared" si="3"/>
        <v>0.25900000000000001</v>
      </c>
    </row>
    <row r="64" spans="1:11" ht="15" customHeight="1" x14ac:dyDescent="0.3">
      <c r="A64" s="130"/>
      <c r="B64" s="109">
        <v>7800</v>
      </c>
      <c r="C64" s="116" t="s">
        <v>206</v>
      </c>
      <c r="D64" s="92">
        <v>16</v>
      </c>
      <c r="E64" s="92" t="s">
        <v>205</v>
      </c>
      <c r="F64" s="114">
        <v>4.66</v>
      </c>
      <c r="G64" s="90">
        <v>100</v>
      </c>
      <c r="H64" s="114">
        <f t="shared" si="2"/>
        <v>4.66</v>
      </c>
      <c r="I64" s="114">
        <v>5</v>
      </c>
      <c r="J64" s="90">
        <v>100</v>
      </c>
      <c r="K64" s="114">
        <f t="shared" si="3"/>
        <v>5</v>
      </c>
    </row>
    <row r="65" spans="1:11" ht="15" customHeight="1" x14ac:dyDescent="0.3">
      <c r="A65" s="130"/>
      <c r="B65" s="109">
        <v>7800</v>
      </c>
      <c r="C65" s="116" t="s">
        <v>204</v>
      </c>
      <c r="D65" s="92">
        <v>16</v>
      </c>
      <c r="E65" s="92" t="s">
        <v>203</v>
      </c>
      <c r="F65" s="114">
        <v>1.2</v>
      </c>
      <c r="G65" s="90">
        <v>100</v>
      </c>
      <c r="H65" s="114">
        <f t="shared" si="2"/>
        <v>1.2</v>
      </c>
      <c r="I65" s="114">
        <v>1.2</v>
      </c>
      <c r="J65" s="90">
        <v>100</v>
      </c>
      <c r="K65" s="114">
        <f t="shared" si="3"/>
        <v>1.2</v>
      </c>
    </row>
    <row r="66" spans="1:11" ht="15" customHeight="1" x14ac:dyDescent="0.3">
      <c r="A66" s="130"/>
      <c r="B66" s="109">
        <v>7800</v>
      </c>
      <c r="C66" s="116" t="s">
        <v>202</v>
      </c>
      <c r="D66" s="92">
        <v>16</v>
      </c>
      <c r="E66" s="92" t="s">
        <v>201</v>
      </c>
      <c r="F66" s="114">
        <v>0.67200000000000004</v>
      </c>
      <c r="G66" s="90">
        <v>100</v>
      </c>
      <c r="H66" s="114">
        <f t="shared" si="2"/>
        <v>0.67200000000000004</v>
      </c>
      <c r="I66" s="114">
        <v>0.7</v>
      </c>
      <c r="J66" s="90">
        <v>100</v>
      </c>
      <c r="K66" s="114">
        <f t="shared" si="3"/>
        <v>0.7</v>
      </c>
    </row>
    <row r="67" spans="1:11" ht="15" customHeight="1" x14ac:dyDescent="0.3">
      <c r="A67" s="130"/>
      <c r="B67" s="109">
        <v>7800</v>
      </c>
      <c r="C67" s="116" t="s">
        <v>200</v>
      </c>
      <c r="D67" s="92">
        <v>16</v>
      </c>
      <c r="E67" s="92" t="s">
        <v>199</v>
      </c>
      <c r="F67" s="114">
        <v>1.3</v>
      </c>
      <c r="G67" s="90">
        <v>43</v>
      </c>
      <c r="H67" s="114">
        <f t="shared" si="2"/>
        <v>0.55899999999999994</v>
      </c>
      <c r="I67" s="114">
        <v>0.95899999999999996</v>
      </c>
      <c r="J67" s="90">
        <v>43</v>
      </c>
      <c r="K67" s="114">
        <f t="shared" si="3"/>
        <v>0.41237000000000001</v>
      </c>
    </row>
    <row r="68" spans="1:11" ht="15" customHeight="1" x14ac:dyDescent="0.3">
      <c r="A68" s="130"/>
      <c r="B68" s="109">
        <v>7800</v>
      </c>
      <c r="C68" s="116" t="s">
        <v>126</v>
      </c>
      <c r="D68" s="92">
        <v>16</v>
      </c>
      <c r="E68" s="92" t="s">
        <v>198</v>
      </c>
      <c r="F68" s="114">
        <v>2.84</v>
      </c>
      <c r="G68" s="90">
        <v>100</v>
      </c>
      <c r="H68" s="114">
        <f t="shared" si="2"/>
        <v>2.84</v>
      </c>
      <c r="I68" s="114">
        <v>2.7</v>
      </c>
      <c r="J68" s="90">
        <v>100</v>
      </c>
      <c r="K68" s="114">
        <f t="shared" si="3"/>
        <v>2.7</v>
      </c>
    </row>
    <row r="69" spans="1:11" ht="15" customHeight="1" x14ac:dyDescent="0.3">
      <c r="A69" s="130"/>
      <c r="B69" s="109">
        <v>7800</v>
      </c>
      <c r="C69" s="116" t="s">
        <v>197</v>
      </c>
      <c r="D69" s="92">
        <v>16</v>
      </c>
      <c r="E69" s="92" t="s">
        <v>196</v>
      </c>
      <c r="F69" s="114">
        <v>1.45</v>
      </c>
      <c r="G69" s="90">
        <v>100</v>
      </c>
      <c r="H69" s="114">
        <f t="shared" si="2"/>
        <v>1.45</v>
      </c>
      <c r="I69" s="114">
        <v>1.5</v>
      </c>
      <c r="J69" s="90">
        <v>100</v>
      </c>
      <c r="K69" s="114">
        <f t="shared" si="3"/>
        <v>1.5</v>
      </c>
    </row>
    <row r="70" spans="1:11" ht="15" customHeight="1" x14ac:dyDescent="0.3">
      <c r="A70" s="130"/>
      <c r="B70" s="109">
        <v>7800</v>
      </c>
      <c r="C70" s="116" t="s">
        <v>195</v>
      </c>
      <c r="D70" s="92">
        <v>16</v>
      </c>
      <c r="E70" s="92" t="s">
        <v>194</v>
      </c>
      <c r="F70" s="114">
        <v>1E-3</v>
      </c>
      <c r="G70" s="90">
        <v>100</v>
      </c>
      <c r="H70" s="114">
        <f t="shared" si="2"/>
        <v>1E-3</v>
      </c>
      <c r="I70" s="114">
        <v>1E-3</v>
      </c>
      <c r="J70" s="90">
        <v>100</v>
      </c>
      <c r="K70" s="114">
        <f t="shared" si="3"/>
        <v>1E-3</v>
      </c>
    </row>
    <row r="71" spans="1:11" ht="15" customHeight="1" x14ac:dyDescent="0.3">
      <c r="A71" s="130"/>
      <c r="B71" s="109">
        <v>7800</v>
      </c>
      <c r="C71" s="116" t="s">
        <v>193</v>
      </c>
      <c r="D71" s="92">
        <v>16</v>
      </c>
      <c r="E71" s="92" t="s">
        <v>192</v>
      </c>
      <c r="F71" s="114">
        <v>1E-3</v>
      </c>
      <c r="G71" s="90">
        <v>100</v>
      </c>
      <c r="H71" s="114">
        <f t="shared" si="2"/>
        <v>1E-3</v>
      </c>
      <c r="I71" s="114">
        <v>1E-3</v>
      </c>
      <c r="J71" s="90">
        <v>100</v>
      </c>
      <c r="K71" s="114">
        <f t="shared" si="3"/>
        <v>1E-3</v>
      </c>
    </row>
    <row r="72" spans="1:11" x14ac:dyDescent="0.3">
      <c r="A72" s="119">
        <v>16010400</v>
      </c>
      <c r="B72" s="94">
        <v>8890</v>
      </c>
      <c r="C72" s="120">
        <v>0</v>
      </c>
      <c r="D72" s="119">
        <v>16</v>
      </c>
      <c r="E72" s="118" t="s">
        <v>191</v>
      </c>
      <c r="F72" s="114">
        <v>2899.998</v>
      </c>
      <c r="G72" s="128">
        <v>100</v>
      </c>
      <c r="H72" s="127">
        <f t="shared" si="2"/>
        <v>2899.998</v>
      </c>
      <c r="I72" s="127">
        <v>2999.998</v>
      </c>
      <c r="J72" s="128">
        <v>100</v>
      </c>
      <c r="K72" s="127">
        <f t="shared" si="3"/>
        <v>2999.998</v>
      </c>
    </row>
    <row r="73" spans="1:11" ht="15" customHeight="1" x14ac:dyDescent="0.3">
      <c r="A73" s="109">
        <v>21010100</v>
      </c>
      <c r="B73" s="109">
        <v>7800</v>
      </c>
      <c r="C73" s="109">
        <v>240</v>
      </c>
      <c r="D73" s="109" t="s">
        <v>116</v>
      </c>
      <c r="E73" s="92" t="s">
        <v>190</v>
      </c>
      <c r="F73" s="114">
        <v>2.4670000000000001</v>
      </c>
      <c r="G73" s="90">
        <v>60</v>
      </c>
      <c r="H73" s="114">
        <f t="shared" si="2"/>
        <v>1.4802000000000002</v>
      </c>
      <c r="I73" s="114">
        <v>2.0219999999999998</v>
      </c>
      <c r="J73" s="90">
        <v>60</v>
      </c>
      <c r="K73" s="114">
        <f t="shared" si="3"/>
        <v>1.2131999999999998</v>
      </c>
    </row>
    <row r="74" spans="1:11" ht="28.5" customHeight="1" x14ac:dyDescent="0.3">
      <c r="A74" s="119" t="s">
        <v>189</v>
      </c>
      <c r="B74" s="109"/>
      <c r="C74" s="122"/>
      <c r="D74" s="109"/>
      <c r="E74" s="129" t="s">
        <v>188</v>
      </c>
      <c r="F74" s="127">
        <v>2.5999999999999999E-2</v>
      </c>
      <c r="G74" s="128">
        <v>100</v>
      </c>
      <c r="H74" s="127">
        <v>2.6000000000000002E-2</v>
      </c>
      <c r="I74" s="127">
        <v>2.5999999999999999E-2</v>
      </c>
      <c r="J74" s="128">
        <v>100</v>
      </c>
      <c r="K74" s="127">
        <v>2.6000000000000002E-2</v>
      </c>
    </row>
    <row r="75" spans="1:11" ht="15" customHeight="1" x14ac:dyDescent="0.3">
      <c r="A75" s="109">
        <v>24010100</v>
      </c>
      <c r="B75" s="109">
        <v>7840</v>
      </c>
      <c r="C75" s="122">
        <v>83</v>
      </c>
      <c r="D75" s="109">
        <v>76</v>
      </c>
      <c r="E75" s="92" t="s">
        <v>187</v>
      </c>
      <c r="F75" s="114">
        <v>3.37</v>
      </c>
      <c r="G75" s="90">
        <v>76</v>
      </c>
      <c r="H75" s="114">
        <f>F75*G75/100</f>
        <v>2.5611999999999999</v>
      </c>
      <c r="I75" s="114">
        <v>3.37</v>
      </c>
      <c r="J75" s="90">
        <v>76</v>
      </c>
      <c r="K75" s="114">
        <f>I75*J75/100</f>
        <v>2.5611999999999999</v>
      </c>
    </row>
    <row r="76" spans="1:11" ht="15" customHeight="1" x14ac:dyDescent="0.3">
      <c r="A76" s="125">
        <v>31030204</v>
      </c>
      <c r="B76" s="125">
        <v>7800</v>
      </c>
      <c r="C76" s="126" t="s">
        <v>186</v>
      </c>
      <c r="D76" s="125">
        <v>99</v>
      </c>
      <c r="E76" s="92" t="s">
        <v>185</v>
      </c>
      <c r="F76" s="114">
        <v>0.62</v>
      </c>
      <c r="G76" s="90">
        <v>15.6</v>
      </c>
      <c r="H76" s="114">
        <f>F76*G76/100</f>
        <v>9.672E-2</v>
      </c>
      <c r="I76" s="114">
        <v>0.63</v>
      </c>
      <c r="J76" s="90">
        <v>14</v>
      </c>
      <c r="K76" s="114">
        <f>I76*J76/100</f>
        <v>8.8200000000000001E-2</v>
      </c>
    </row>
    <row r="77" spans="1:11" ht="31.5" x14ac:dyDescent="0.3">
      <c r="A77" s="125">
        <v>40020100</v>
      </c>
      <c r="B77" s="125">
        <v>7800</v>
      </c>
      <c r="C77" s="125">
        <v>100</v>
      </c>
      <c r="D77" s="125">
        <v>16</v>
      </c>
      <c r="E77" s="70" t="s">
        <v>184</v>
      </c>
      <c r="F77" s="123">
        <v>0.2</v>
      </c>
      <c r="G77" s="124">
        <v>100</v>
      </c>
      <c r="H77" s="123">
        <f>F77*G77/100</f>
        <v>0.2</v>
      </c>
      <c r="I77" s="123">
        <v>0.2</v>
      </c>
      <c r="J77" s="124">
        <v>100</v>
      </c>
      <c r="K77" s="123">
        <f>I77*J77/100</f>
        <v>0.2</v>
      </c>
    </row>
    <row r="78" spans="1:11" ht="15" customHeight="1" x14ac:dyDescent="0.3">
      <c r="A78" s="109">
        <v>41020700</v>
      </c>
      <c r="B78" s="109">
        <v>7800</v>
      </c>
      <c r="C78" s="122">
        <v>200</v>
      </c>
      <c r="D78" s="109">
        <v>16</v>
      </c>
      <c r="E78" s="92" t="s">
        <v>183</v>
      </c>
      <c r="F78" s="114">
        <v>0.26600000000000001</v>
      </c>
      <c r="G78" s="90">
        <v>22</v>
      </c>
      <c r="H78" s="114">
        <f>F78*G78/100</f>
        <v>5.8520000000000003E-2</v>
      </c>
      <c r="I78" s="114">
        <v>0.26600000000000001</v>
      </c>
      <c r="J78" s="90">
        <v>22</v>
      </c>
      <c r="K78" s="114">
        <f>I78*J78/100</f>
        <v>5.8520000000000003E-2</v>
      </c>
    </row>
    <row r="79" spans="1:11" ht="15" customHeight="1" x14ac:dyDescent="0.3">
      <c r="A79" s="109"/>
      <c r="B79" s="109"/>
      <c r="C79" s="122"/>
      <c r="D79" s="109"/>
      <c r="E79" s="92" t="s">
        <v>182</v>
      </c>
      <c r="F79" s="114">
        <v>0.09</v>
      </c>
      <c r="G79" s="90">
        <v>8</v>
      </c>
      <c r="H79" s="114">
        <v>7.1999999999999998E-3</v>
      </c>
      <c r="I79" s="114">
        <v>0.09</v>
      </c>
      <c r="J79" s="90">
        <v>8</v>
      </c>
      <c r="K79" s="114">
        <v>7.1999999999999998E-3</v>
      </c>
    </row>
    <row r="80" spans="1:11" ht="15" customHeight="1" x14ac:dyDescent="0.3">
      <c r="A80" s="109">
        <v>42020202</v>
      </c>
      <c r="B80" s="109">
        <v>7800</v>
      </c>
      <c r="C80" s="122">
        <v>100</v>
      </c>
      <c r="D80" s="109">
        <v>42</v>
      </c>
      <c r="E80" s="71" t="s">
        <v>181</v>
      </c>
      <c r="F80" s="114">
        <v>4.4999999999999998E-2</v>
      </c>
      <c r="G80" s="98">
        <v>100</v>
      </c>
      <c r="H80" s="114">
        <f t="shared" ref="H80:H88" si="4">F80*G80/100</f>
        <v>4.4999999999999998E-2</v>
      </c>
      <c r="I80" s="114">
        <v>4.4999999999999998E-2</v>
      </c>
      <c r="J80" s="98">
        <v>100</v>
      </c>
      <c r="K80" s="114">
        <f t="shared" ref="K80:K88" si="5">I80*J80/100</f>
        <v>4.4999999999999998E-2</v>
      </c>
    </row>
    <row r="81" spans="1:11" ht="30" x14ac:dyDescent="0.3">
      <c r="A81" s="109"/>
      <c r="B81" s="109"/>
      <c r="C81" s="122"/>
      <c r="D81" s="109"/>
      <c r="E81" s="70" t="s">
        <v>180</v>
      </c>
      <c r="F81" s="114">
        <v>1.7999999999999999E-2</v>
      </c>
      <c r="G81" s="90">
        <v>100</v>
      </c>
      <c r="H81" s="114">
        <f t="shared" si="4"/>
        <v>1.7999999999999999E-2</v>
      </c>
      <c r="I81" s="114">
        <v>1.7999999999999999E-2</v>
      </c>
      <c r="J81" s="90">
        <v>100</v>
      </c>
      <c r="K81" s="114">
        <f t="shared" si="5"/>
        <v>1.7999999999999999E-2</v>
      </c>
    </row>
    <row r="82" spans="1:11" ht="15" customHeight="1" x14ac:dyDescent="0.3">
      <c r="A82" s="109"/>
      <c r="B82" s="109">
        <v>7800</v>
      </c>
      <c r="C82" s="122">
        <v>80</v>
      </c>
      <c r="D82" s="109">
        <v>42</v>
      </c>
      <c r="E82" s="121" t="s">
        <v>179</v>
      </c>
      <c r="F82" s="114">
        <v>3.13</v>
      </c>
      <c r="G82" s="90">
        <v>51</v>
      </c>
      <c r="H82" s="114">
        <f t="shared" si="4"/>
        <v>1.5963000000000001</v>
      </c>
      <c r="I82" s="114">
        <v>3.13</v>
      </c>
      <c r="J82" s="90">
        <v>51</v>
      </c>
      <c r="K82" s="114">
        <f t="shared" si="5"/>
        <v>1.5963000000000001</v>
      </c>
    </row>
    <row r="83" spans="1:11" ht="15" customHeight="1" x14ac:dyDescent="0.3">
      <c r="A83" s="109"/>
      <c r="B83" s="109">
        <v>7800</v>
      </c>
      <c r="C83" s="122">
        <v>81</v>
      </c>
      <c r="D83" s="109">
        <v>42</v>
      </c>
      <c r="E83" s="121" t="s">
        <v>178</v>
      </c>
      <c r="F83" s="114">
        <v>0.35</v>
      </c>
      <c r="G83" s="90">
        <v>100</v>
      </c>
      <c r="H83" s="114">
        <f t="shared" si="4"/>
        <v>0.35</v>
      </c>
      <c r="I83" s="114">
        <v>0.35</v>
      </c>
      <c r="J83" s="90">
        <v>100</v>
      </c>
      <c r="K83" s="114">
        <f t="shared" si="5"/>
        <v>0.35</v>
      </c>
    </row>
    <row r="84" spans="1:11" ht="31.15" customHeight="1" x14ac:dyDescent="0.3">
      <c r="A84" s="119" t="s">
        <v>177</v>
      </c>
      <c r="B84" s="119">
        <v>7800</v>
      </c>
      <c r="C84" s="120">
        <v>0</v>
      </c>
      <c r="D84" s="119">
        <v>56</v>
      </c>
      <c r="E84" s="71" t="s">
        <v>176</v>
      </c>
      <c r="F84" s="114">
        <v>2.5000000000000001E-2</v>
      </c>
      <c r="G84" s="98">
        <v>100</v>
      </c>
      <c r="H84" s="114">
        <f t="shared" si="4"/>
        <v>2.5000000000000001E-2</v>
      </c>
      <c r="I84" s="114">
        <v>2.5000000000000001E-2</v>
      </c>
      <c r="J84" s="98">
        <v>100</v>
      </c>
      <c r="K84" s="114">
        <f t="shared" si="5"/>
        <v>2.5000000000000001E-2</v>
      </c>
    </row>
    <row r="85" spans="1:11" ht="30" x14ac:dyDescent="0.3">
      <c r="A85" s="119"/>
      <c r="B85" s="119"/>
      <c r="C85" s="120"/>
      <c r="D85" s="119"/>
      <c r="E85" s="71" t="s">
        <v>175</v>
      </c>
      <c r="F85" s="114">
        <v>1.0429999999999999</v>
      </c>
      <c r="G85" s="90">
        <v>100</v>
      </c>
      <c r="H85" s="114">
        <f t="shared" si="4"/>
        <v>1.0429999999999999</v>
      </c>
      <c r="I85" s="114">
        <v>1.0429999999999999</v>
      </c>
      <c r="J85" s="90">
        <v>100</v>
      </c>
      <c r="K85" s="114">
        <f t="shared" si="5"/>
        <v>1.0429999999999999</v>
      </c>
    </row>
    <row r="86" spans="1:11" ht="35.450000000000003" customHeight="1" x14ac:dyDescent="0.3">
      <c r="A86" s="119"/>
      <c r="B86" s="119"/>
      <c r="C86" s="120"/>
      <c r="D86" s="119"/>
      <c r="E86" s="71" t="s">
        <v>174</v>
      </c>
      <c r="F86" s="114">
        <v>3.5999999999999997E-2</v>
      </c>
      <c r="G86" s="90">
        <v>100</v>
      </c>
      <c r="H86" s="114">
        <f t="shared" si="4"/>
        <v>3.5999999999999997E-2</v>
      </c>
      <c r="I86" s="114">
        <v>3.5999999999999997E-2</v>
      </c>
      <c r="J86" s="90">
        <v>100</v>
      </c>
      <c r="K86" s="114">
        <f t="shared" si="5"/>
        <v>3.5999999999999997E-2</v>
      </c>
    </row>
    <row r="87" spans="1:11" ht="15" customHeight="1" x14ac:dyDescent="0.3">
      <c r="A87" s="119"/>
      <c r="B87" s="119"/>
      <c r="C87" s="120"/>
      <c r="D87" s="119"/>
      <c r="E87" s="71" t="s">
        <v>173</v>
      </c>
      <c r="F87" s="114">
        <v>5.0999999999999997E-2</v>
      </c>
      <c r="G87" s="98">
        <v>100</v>
      </c>
      <c r="H87" s="114">
        <f t="shared" si="4"/>
        <v>5.0999999999999997E-2</v>
      </c>
      <c r="I87" s="114">
        <v>5.0999999999999997E-2</v>
      </c>
      <c r="J87" s="98">
        <v>100</v>
      </c>
      <c r="K87" s="114">
        <f t="shared" si="5"/>
        <v>5.0999999999999997E-2</v>
      </c>
    </row>
    <row r="88" spans="1:11" ht="15" customHeight="1" x14ac:dyDescent="0.3">
      <c r="A88" s="119"/>
      <c r="B88" s="119"/>
      <c r="C88" s="120"/>
      <c r="D88" s="119"/>
      <c r="E88" s="92" t="s">
        <v>172</v>
      </c>
      <c r="F88" s="114">
        <v>0.4</v>
      </c>
      <c r="G88" s="90">
        <v>100</v>
      </c>
      <c r="H88" s="114">
        <f t="shared" si="4"/>
        <v>0.4</v>
      </c>
      <c r="I88" s="114">
        <v>0.4</v>
      </c>
      <c r="J88" s="90">
        <v>100</v>
      </c>
      <c r="K88" s="114">
        <f t="shared" si="5"/>
        <v>0.4</v>
      </c>
    </row>
    <row r="89" spans="1:11" ht="15" customHeight="1" x14ac:dyDescent="0.3">
      <c r="A89" s="119"/>
      <c r="B89" s="119"/>
      <c r="C89" s="120"/>
      <c r="D89" s="119"/>
      <c r="E89" s="92" t="s">
        <v>171</v>
      </c>
      <c r="F89" s="114">
        <v>0.4</v>
      </c>
      <c r="G89" s="90">
        <v>100</v>
      </c>
      <c r="H89" s="114">
        <v>0.4</v>
      </c>
      <c r="I89" s="114">
        <v>0.4</v>
      </c>
      <c r="J89" s="90">
        <v>100</v>
      </c>
      <c r="K89" s="114">
        <v>0.4</v>
      </c>
    </row>
    <row r="90" spans="1:11" ht="15" customHeight="1" x14ac:dyDescent="0.3">
      <c r="A90" s="119"/>
      <c r="B90" s="119"/>
      <c r="C90" s="120"/>
      <c r="D90" s="119"/>
      <c r="E90" s="100" t="s">
        <v>170</v>
      </c>
      <c r="F90" s="114">
        <v>0.13600000000000001</v>
      </c>
      <c r="G90" s="90">
        <v>61</v>
      </c>
      <c r="H90" s="114">
        <v>8.2960000000000006E-2</v>
      </c>
      <c r="I90" s="114">
        <v>0.13600000000000001</v>
      </c>
      <c r="J90" s="90">
        <v>61</v>
      </c>
      <c r="K90" s="114">
        <v>8.2960000000000006E-2</v>
      </c>
    </row>
    <row r="91" spans="1:11" ht="15" customHeight="1" x14ac:dyDescent="0.3">
      <c r="A91" s="109">
        <v>45020100</v>
      </c>
      <c r="B91" s="117" t="s">
        <v>157</v>
      </c>
      <c r="C91" s="115" t="s">
        <v>129</v>
      </c>
      <c r="D91" s="92">
        <v>16</v>
      </c>
      <c r="E91" s="118" t="s">
        <v>169</v>
      </c>
      <c r="F91" s="114">
        <v>13</v>
      </c>
      <c r="G91" s="98">
        <v>100</v>
      </c>
      <c r="H91" s="114">
        <f>F91*G91/100</f>
        <v>13</v>
      </c>
      <c r="I91" s="114">
        <v>10</v>
      </c>
      <c r="J91" s="98">
        <v>100</v>
      </c>
      <c r="K91" s="114">
        <f>I91*J91/100</f>
        <v>10</v>
      </c>
    </row>
    <row r="92" spans="1:11" ht="15" customHeight="1" x14ac:dyDescent="0.3">
      <c r="A92" s="92"/>
      <c r="B92" s="117" t="s">
        <v>157</v>
      </c>
      <c r="C92" s="116">
        <v>150</v>
      </c>
      <c r="D92" s="92">
        <v>16</v>
      </c>
      <c r="E92" s="92" t="s">
        <v>168</v>
      </c>
      <c r="F92" s="114">
        <v>1.7</v>
      </c>
      <c r="G92" s="98">
        <v>100</v>
      </c>
      <c r="H92" s="114">
        <f>F92*G92/100</f>
        <v>1.7</v>
      </c>
      <c r="I92" s="114">
        <v>1.7</v>
      </c>
      <c r="J92" s="98">
        <v>100</v>
      </c>
      <c r="K92" s="114">
        <f>I92*J92/100</f>
        <v>1.7</v>
      </c>
    </row>
    <row r="93" spans="1:11" ht="15" customHeight="1" x14ac:dyDescent="0.3">
      <c r="A93" s="92"/>
      <c r="B93" s="117" t="s">
        <v>157</v>
      </c>
      <c r="C93" s="116">
        <v>200</v>
      </c>
      <c r="D93" s="92">
        <v>16</v>
      </c>
      <c r="E93" s="92" t="s">
        <v>167</v>
      </c>
      <c r="F93" s="114">
        <v>5</v>
      </c>
      <c r="G93" s="98">
        <v>100</v>
      </c>
      <c r="H93" s="114">
        <f>F93*G93/100</f>
        <v>5</v>
      </c>
      <c r="I93" s="114">
        <v>5</v>
      </c>
      <c r="J93" s="98">
        <v>100</v>
      </c>
      <c r="K93" s="114">
        <f>I93*J93/100</f>
        <v>5</v>
      </c>
    </row>
    <row r="94" spans="1:11" ht="15" customHeight="1" x14ac:dyDescent="0.3">
      <c r="A94" s="92"/>
      <c r="B94" s="117" t="s">
        <v>157</v>
      </c>
      <c r="C94" s="116">
        <v>201</v>
      </c>
      <c r="D94" s="92">
        <v>16</v>
      </c>
      <c r="E94" s="71" t="s">
        <v>166</v>
      </c>
      <c r="F94" s="114">
        <v>1E-3</v>
      </c>
      <c r="G94" s="98">
        <v>100</v>
      </c>
      <c r="H94" s="114">
        <f>F94*G94/100</f>
        <v>1E-3</v>
      </c>
      <c r="I94" s="114">
        <v>1E-3</v>
      </c>
      <c r="J94" s="98">
        <v>100</v>
      </c>
      <c r="K94" s="114">
        <f>I94*J94/100</f>
        <v>1E-3</v>
      </c>
    </row>
    <row r="95" spans="1:11" ht="15" customHeight="1" x14ac:dyDescent="0.3">
      <c r="A95" s="92"/>
      <c r="B95" s="117" t="s">
        <v>157</v>
      </c>
      <c r="C95" s="116">
        <v>400</v>
      </c>
      <c r="D95" s="92">
        <v>16</v>
      </c>
      <c r="E95" s="92" t="s">
        <v>165</v>
      </c>
      <c r="F95" s="114">
        <v>0.9</v>
      </c>
      <c r="G95" s="98">
        <v>100</v>
      </c>
      <c r="H95" s="114">
        <f>F95*G95/100</f>
        <v>0.9</v>
      </c>
      <c r="I95" s="114">
        <v>1E-3</v>
      </c>
      <c r="J95" s="98">
        <v>100</v>
      </c>
      <c r="K95" s="114">
        <f>I95*J95/100</f>
        <v>1E-3</v>
      </c>
    </row>
    <row r="96" spans="1:11" ht="15" customHeight="1" x14ac:dyDescent="0.3">
      <c r="A96" s="92"/>
      <c r="B96" s="117" t="s">
        <v>157</v>
      </c>
      <c r="C96" s="116">
        <v>401</v>
      </c>
      <c r="D96" s="92">
        <v>16</v>
      </c>
      <c r="E96" s="92" t="s">
        <v>164</v>
      </c>
      <c r="F96" s="114">
        <v>0</v>
      </c>
      <c r="G96" s="98">
        <v>100</v>
      </c>
      <c r="H96" s="114">
        <v>0</v>
      </c>
      <c r="I96" s="114">
        <v>1.4</v>
      </c>
      <c r="J96" s="98">
        <v>100</v>
      </c>
      <c r="K96" s="114">
        <v>1.4</v>
      </c>
    </row>
    <row r="97" spans="1:11" ht="15" customHeight="1" x14ac:dyDescent="0.3">
      <c r="A97" s="92"/>
      <c r="B97" s="117" t="s">
        <v>157</v>
      </c>
      <c r="C97" s="116">
        <v>500</v>
      </c>
      <c r="D97" s="92">
        <v>16</v>
      </c>
      <c r="E97" s="92" t="s">
        <v>163</v>
      </c>
      <c r="F97" s="114">
        <v>0.75</v>
      </c>
      <c r="G97" s="98">
        <v>100</v>
      </c>
      <c r="H97" s="114">
        <v>0.75</v>
      </c>
      <c r="I97" s="114">
        <v>0.75</v>
      </c>
      <c r="J97" s="98">
        <v>100</v>
      </c>
      <c r="K97" s="114">
        <v>0.75</v>
      </c>
    </row>
    <row r="98" spans="1:11" ht="15" customHeight="1" x14ac:dyDescent="0.3">
      <c r="A98" s="92"/>
      <c r="B98" s="117" t="s">
        <v>157</v>
      </c>
      <c r="C98" s="116">
        <v>550</v>
      </c>
      <c r="D98" s="92">
        <v>16</v>
      </c>
      <c r="E98" s="92" t="s">
        <v>162</v>
      </c>
      <c r="F98" s="114">
        <v>1E-3</v>
      </c>
      <c r="G98" s="98">
        <v>100</v>
      </c>
      <c r="H98" s="114">
        <f t="shared" ref="H98:H108" si="6">F98*G98/100</f>
        <v>1E-3</v>
      </c>
      <c r="I98" s="114">
        <v>1E-3</v>
      </c>
      <c r="J98" s="98">
        <v>100</v>
      </c>
      <c r="K98" s="114">
        <f t="shared" ref="K98:K108" si="7">I98*J98/100</f>
        <v>1E-3</v>
      </c>
    </row>
    <row r="99" spans="1:11" ht="15" customHeight="1" x14ac:dyDescent="0.3">
      <c r="A99" s="92"/>
      <c r="B99" s="117" t="s">
        <v>157</v>
      </c>
      <c r="C99" s="116">
        <v>600</v>
      </c>
      <c r="D99" s="92">
        <v>16</v>
      </c>
      <c r="E99" s="92" t="s">
        <v>161</v>
      </c>
      <c r="F99" s="114">
        <v>1E-3</v>
      </c>
      <c r="G99" s="98">
        <v>100</v>
      </c>
      <c r="H99" s="114">
        <f t="shared" si="6"/>
        <v>1E-3</v>
      </c>
      <c r="I99" s="114">
        <v>1E-3</v>
      </c>
      <c r="J99" s="98">
        <v>100</v>
      </c>
      <c r="K99" s="114">
        <f t="shared" si="7"/>
        <v>1E-3</v>
      </c>
    </row>
    <row r="100" spans="1:11" ht="15" customHeight="1" x14ac:dyDescent="0.3">
      <c r="A100" s="92"/>
      <c r="B100" s="117" t="s">
        <v>157</v>
      </c>
      <c r="C100" s="116">
        <v>800</v>
      </c>
      <c r="D100" s="92">
        <v>16</v>
      </c>
      <c r="E100" s="92" t="s">
        <v>160</v>
      </c>
      <c r="F100" s="114">
        <v>1E-3</v>
      </c>
      <c r="G100" s="98">
        <v>100</v>
      </c>
      <c r="H100" s="114">
        <f t="shared" si="6"/>
        <v>1E-3</v>
      </c>
      <c r="I100" s="114">
        <v>1E-3</v>
      </c>
      <c r="J100" s="98">
        <v>100</v>
      </c>
      <c r="K100" s="114">
        <f t="shared" si="7"/>
        <v>1E-3</v>
      </c>
    </row>
    <row r="101" spans="1:11" ht="15" customHeight="1" x14ac:dyDescent="0.3">
      <c r="A101" s="92"/>
      <c r="B101" s="117" t="s">
        <v>157</v>
      </c>
      <c r="C101" s="116">
        <v>850</v>
      </c>
      <c r="D101" s="92">
        <v>16</v>
      </c>
      <c r="E101" s="100" t="s">
        <v>159</v>
      </c>
      <c r="F101" s="114">
        <v>1E-3</v>
      </c>
      <c r="G101" s="98">
        <v>43</v>
      </c>
      <c r="H101" s="114">
        <f t="shared" si="6"/>
        <v>4.3000000000000004E-4</v>
      </c>
      <c r="I101" s="114">
        <v>1E-3</v>
      </c>
      <c r="J101" s="98">
        <v>43</v>
      </c>
      <c r="K101" s="114">
        <f t="shared" si="7"/>
        <v>4.3000000000000004E-4</v>
      </c>
    </row>
    <row r="102" spans="1:11" ht="15" customHeight="1" x14ac:dyDescent="0.3">
      <c r="A102" s="92"/>
      <c r="B102" s="117" t="s">
        <v>157</v>
      </c>
      <c r="C102" s="116">
        <v>852</v>
      </c>
      <c r="D102" s="92">
        <v>16</v>
      </c>
      <c r="E102" s="100" t="s">
        <v>158</v>
      </c>
      <c r="F102" s="114">
        <v>1E-3</v>
      </c>
      <c r="G102" s="98">
        <v>0</v>
      </c>
      <c r="H102" s="114">
        <f t="shared" si="6"/>
        <v>0</v>
      </c>
      <c r="I102" s="114">
        <v>1E-3</v>
      </c>
      <c r="J102" s="98">
        <v>0</v>
      </c>
      <c r="K102" s="114">
        <f t="shared" si="7"/>
        <v>0</v>
      </c>
    </row>
    <row r="103" spans="1:11" ht="15" customHeight="1" x14ac:dyDescent="0.3">
      <c r="A103" s="92"/>
      <c r="B103" s="117" t="s">
        <v>157</v>
      </c>
      <c r="C103" s="116">
        <v>855</v>
      </c>
      <c r="D103" s="92">
        <v>16</v>
      </c>
      <c r="E103" s="100" t="s">
        <v>156</v>
      </c>
      <c r="F103" s="114">
        <v>1E-3</v>
      </c>
      <c r="G103" s="98">
        <v>100</v>
      </c>
      <c r="H103" s="114">
        <f t="shared" si="6"/>
        <v>1E-3</v>
      </c>
      <c r="I103" s="114">
        <v>1E-3</v>
      </c>
      <c r="J103" s="98">
        <v>100</v>
      </c>
      <c r="K103" s="114">
        <f t="shared" si="7"/>
        <v>1E-3</v>
      </c>
    </row>
    <row r="104" spans="1:11" ht="15" customHeight="1" x14ac:dyDescent="0.3">
      <c r="A104" s="92"/>
      <c r="B104" s="117" t="s">
        <v>151</v>
      </c>
      <c r="C104" s="115" t="s">
        <v>155</v>
      </c>
      <c r="D104" s="92">
        <v>16</v>
      </c>
      <c r="E104" s="118" t="s">
        <v>154</v>
      </c>
      <c r="F104" s="114">
        <v>4.5</v>
      </c>
      <c r="G104" s="98">
        <v>100</v>
      </c>
      <c r="H104" s="114">
        <f t="shared" si="6"/>
        <v>4.5</v>
      </c>
      <c r="I104" s="114">
        <v>2.5</v>
      </c>
      <c r="J104" s="98">
        <v>100</v>
      </c>
      <c r="K104" s="114">
        <f t="shared" si="7"/>
        <v>2.5</v>
      </c>
    </row>
    <row r="105" spans="1:11" ht="15" customHeight="1" x14ac:dyDescent="0.3">
      <c r="A105" s="92"/>
      <c r="B105" s="117" t="s">
        <v>151</v>
      </c>
      <c r="C105" s="115" t="s">
        <v>153</v>
      </c>
      <c r="D105" s="92">
        <v>16</v>
      </c>
      <c r="E105" s="118" t="s">
        <v>152</v>
      </c>
      <c r="F105" s="114">
        <v>2.1</v>
      </c>
      <c r="G105" s="98">
        <v>0</v>
      </c>
      <c r="H105" s="114">
        <f t="shared" si="6"/>
        <v>0</v>
      </c>
      <c r="I105" s="114">
        <v>2.1</v>
      </c>
      <c r="J105" s="98">
        <v>0</v>
      </c>
      <c r="K105" s="114">
        <f t="shared" si="7"/>
        <v>0</v>
      </c>
    </row>
    <row r="106" spans="1:11" ht="15" customHeight="1" x14ac:dyDescent="0.3">
      <c r="A106" s="92"/>
      <c r="B106" s="117" t="s">
        <v>151</v>
      </c>
      <c r="C106" s="115" t="s">
        <v>150</v>
      </c>
      <c r="D106" s="92">
        <v>16</v>
      </c>
      <c r="E106" s="118" t="s">
        <v>149</v>
      </c>
      <c r="F106" s="114">
        <v>0.5</v>
      </c>
      <c r="G106" s="98">
        <v>0</v>
      </c>
      <c r="H106" s="114">
        <f t="shared" si="6"/>
        <v>0</v>
      </c>
      <c r="I106" s="114">
        <v>0.5</v>
      </c>
      <c r="J106" s="98">
        <v>0</v>
      </c>
      <c r="K106" s="114">
        <f t="shared" si="7"/>
        <v>0</v>
      </c>
    </row>
    <row r="107" spans="1:11" ht="16.5" x14ac:dyDescent="0.3">
      <c r="A107" s="92">
        <v>45020400</v>
      </c>
      <c r="B107" s="117">
        <v>7880</v>
      </c>
      <c r="C107" s="116">
        <v>900</v>
      </c>
      <c r="D107" s="92">
        <v>16</v>
      </c>
      <c r="E107" s="71" t="s">
        <v>148</v>
      </c>
      <c r="F107" s="114">
        <v>293.274</v>
      </c>
      <c r="G107" s="98">
        <v>43</v>
      </c>
      <c r="H107" s="114">
        <f t="shared" si="6"/>
        <v>126.10781999999999</v>
      </c>
      <c r="I107" s="114">
        <v>262.20999999999998</v>
      </c>
      <c r="J107" s="98">
        <v>43.25</v>
      </c>
      <c r="K107" s="114">
        <f t="shared" si="7"/>
        <v>113.40582499999999</v>
      </c>
    </row>
    <row r="108" spans="1:11" ht="15" customHeight="1" x14ac:dyDescent="0.3">
      <c r="A108" s="92"/>
      <c r="B108" s="109">
        <v>7840</v>
      </c>
      <c r="C108" s="115" t="s">
        <v>129</v>
      </c>
      <c r="D108" s="92">
        <v>16</v>
      </c>
      <c r="E108" s="71" t="s">
        <v>147</v>
      </c>
      <c r="F108" s="114">
        <v>36.164999999999999</v>
      </c>
      <c r="G108" s="98">
        <v>70</v>
      </c>
      <c r="H108" s="114">
        <f t="shared" si="6"/>
        <v>25.315499999999997</v>
      </c>
      <c r="I108" s="114">
        <v>21.34</v>
      </c>
      <c r="J108" s="98">
        <v>70</v>
      </c>
      <c r="K108" s="114">
        <f t="shared" si="7"/>
        <v>14.937999999999999</v>
      </c>
    </row>
    <row r="109" spans="1:11" s="111" customFormat="1" ht="15" customHeight="1" x14ac:dyDescent="0.3">
      <c r="A109" s="80"/>
      <c r="B109" s="113"/>
      <c r="C109" s="80"/>
      <c r="D109" s="112"/>
      <c r="E109" s="78" t="s">
        <v>146</v>
      </c>
      <c r="F109" s="77">
        <f>SUM(F10:F108)</f>
        <v>3346.2280000000014</v>
      </c>
      <c r="G109" s="61"/>
      <c r="H109" s="77">
        <f>SUM(H10:H108)</f>
        <v>3111.7334400000018</v>
      </c>
      <c r="I109" s="77">
        <f>SUM(I10:I108)</f>
        <v>3395.4960000000019</v>
      </c>
      <c r="J109" s="61"/>
      <c r="K109" s="77">
        <f>SUM(K10:K108)</f>
        <v>3184.164795000002</v>
      </c>
    </row>
    <row r="110" spans="1:11" s="351" customFormat="1" ht="15" customHeight="1" x14ac:dyDescent="0.3"/>
    <row r="111" spans="1:11" ht="15" customHeight="1" x14ac:dyDescent="0.3">
      <c r="A111" s="76"/>
      <c r="B111" s="76"/>
      <c r="C111" s="76"/>
      <c r="D111" s="101"/>
      <c r="E111" s="354" t="s">
        <v>145</v>
      </c>
      <c r="F111" s="354"/>
      <c r="G111" s="354"/>
      <c r="H111" s="354"/>
    </row>
    <row r="112" spans="1:11" s="81" customFormat="1" ht="31.5" x14ac:dyDescent="0.3">
      <c r="A112" s="94">
        <v>10010200</v>
      </c>
      <c r="B112" s="94">
        <v>7663</v>
      </c>
      <c r="C112" s="110">
        <v>900</v>
      </c>
      <c r="D112" s="93">
        <v>16</v>
      </c>
      <c r="E112" s="71" t="s">
        <v>144</v>
      </c>
      <c r="F112" s="91">
        <v>0.115</v>
      </c>
      <c r="G112" s="98">
        <v>100</v>
      </c>
      <c r="H112" s="91">
        <f t="shared" ref="H112:H120" si="8">F112*G112/100</f>
        <v>0.115</v>
      </c>
      <c r="I112" s="91">
        <v>0.115</v>
      </c>
      <c r="J112" s="98">
        <v>100</v>
      </c>
      <c r="K112" s="91">
        <f t="shared" ref="K112:K120" si="9">I112*J112/100</f>
        <v>0.115</v>
      </c>
    </row>
    <row r="113" spans="1:11" s="81" customFormat="1" x14ac:dyDescent="0.3">
      <c r="A113" s="109">
        <v>12020200</v>
      </c>
      <c r="B113" s="94">
        <v>7840</v>
      </c>
      <c r="C113" s="110">
        <v>55</v>
      </c>
      <c r="D113" s="93"/>
      <c r="E113" s="92" t="s">
        <v>143</v>
      </c>
      <c r="F113" s="91">
        <v>0.6</v>
      </c>
      <c r="G113" s="90">
        <v>100</v>
      </c>
      <c r="H113" s="91">
        <f t="shared" si="8"/>
        <v>0.6</v>
      </c>
      <c r="I113" s="91">
        <v>0.6</v>
      </c>
      <c r="J113" s="90">
        <v>100</v>
      </c>
      <c r="K113" s="91">
        <f t="shared" si="9"/>
        <v>0.6</v>
      </c>
    </row>
    <row r="114" spans="1:11" s="81" customFormat="1" x14ac:dyDescent="0.3">
      <c r="A114" s="109">
        <v>12020100</v>
      </c>
      <c r="B114" s="94">
        <v>7420</v>
      </c>
      <c r="C114" s="110">
        <v>8</v>
      </c>
      <c r="D114" s="93"/>
      <c r="E114" s="92" t="s">
        <v>142</v>
      </c>
      <c r="F114" s="91">
        <v>8.7949999999999999</v>
      </c>
      <c r="G114" s="90">
        <v>100</v>
      </c>
      <c r="H114" s="91">
        <f t="shared" si="8"/>
        <v>8.7949999999999999</v>
      </c>
      <c r="I114" s="91">
        <v>7.5460000000000003</v>
      </c>
      <c r="J114" s="90">
        <v>100</v>
      </c>
      <c r="K114" s="91">
        <f t="shared" si="9"/>
        <v>7.5460000000000003</v>
      </c>
    </row>
    <row r="115" spans="1:11" s="81" customFormat="1" ht="30" x14ac:dyDescent="0.3">
      <c r="A115" s="109"/>
      <c r="B115" s="94">
        <v>7421</v>
      </c>
      <c r="C115" s="110">
        <v>1</v>
      </c>
      <c r="D115" s="93"/>
      <c r="E115" s="71" t="s">
        <v>141</v>
      </c>
      <c r="F115" s="91">
        <v>68.23</v>
      </c>
      <c r="G115" s="98">
        <v>100</v>
      </c>
      <c r="H115" s="91">
        <f t="shared" si="8"/>
        <v>68.23</v>
      </c>
      <c r="I115" s="91">
        <v>52.878999999999998</v>
      </c>
      <c r="J115" s="98">
        <v>100</v>
      </c>
      <c r="K115" s="91">
        <f t="shared" si="9"/>
        <v>52.878999999999998</v>
      </c>
    </row>
    <row r="116" spans="1:11" s="81" customFormat="1" ht="15" customHeight="1" x14ac:dyDescent="0.3">
      <c r="A116" s="109"/>
      <c r="B116" s="94">
        <v>7840</v>
      </c>
      <c r="C116" s="110">
        <v>80</v>
      </c>
      <c r="D116" s="93"/>
      <c r="E116" s="71" t="s">
        <v>140</v>
      </c>
      <c r="F116" s="91">
        <v>5</v>
      </c>
      <c r="G116" s="98">
        <v>100</v>
      </c>
      <c r="H116" s="91">
        <f t="shared" si="8"/>
        <v>5</v>
      </c>
      <c r="I116" s="91">
        <v>5</v>
      </c>
      <c r="J116" s="98">
        <v>100</v>
      </c>
      <c r="K116" s="91">
        <f t="shared" si="9"/>
        <v>5</v>
      </c>
    </row>
    <row r="117" spans="1:11" s="81" customFormat="1" ht="16.5" x14ac:dyDescent="0.3">
      <c r="A117" s="109">
        <v>15010100</v>
      </c>
      <c r="B117" s="94">
        <v>7521</v>
      </c>
      <c r="C117" s="107" t="s">
        <v>139</v>
      </c>
      <c r="D117" s="106">
        <v>49</v>
      </c>
      <c r="E117" s="92" t="s">
        <v>138</v>
      </c>
      <c r="F117" s="91">
        <v>20.849</v>
      </c>
      <c r="G117" s="90">
        <v>100</v>
      </c>
      <c r="H117" s="91">
        <f t="shared" si="8"/>
        <v>20.849</v>
      </c>
      <c r="I117" s="91">
        <v>23.349</v>
      </c>
      <c r="J117" s="90">
        <v>100</v>
      </c>
      <c r="K117" s="91">
        <f t="shared" si="9"/>
        <v>23.349</v>
      </c>
    </row>
    <row r="118" spans="1:11" s="81" customFormat="1" ht="16.5" x14ac:dyDescent="0.3">
      <c r="A118" s="71"/>
      <c r="B118" s="94">
        <v>7521</v>
      </c>
      <c r="C118" s="107" t="s">
        <v>137</v>
      </c>
      <c r="D118" s="106">
        <v>49</v>
      </c>
      <c r="E118" s="92" t="s">
        <v>136</v>
      </c>
      <c r="F118" s="91">
        <v>0.15</v>
      </c>
      <c r="G118" s="90">
        <v>100</v>
      </c>
      <c r="H118" s="91">
        <f t="shared" si="8"/>
        <v>0.15</v>
      </c>
      <c r="I118" s="91">
        <v>0.15</v>
      </c>
      <c r="J118" s="90">
        <v>100</v>
      </c>
      <c r="K118" s="91">
        <f t="shared" si="9"/>
        <v>0.15</v>
      </c>
    </row>
    <row r="119" spans="1:11" s="81" customFormat="1" ht="16.5" x14ac:dyDescent="0.3">
      <c r="A119" s="71"/>
      <c r="B119" s="94">
        <v>7521</v>
      </c>
      <c r="C119" s="107" t="s">
        <v>135</v>
      </c>
      <c r="D119" s="106">
        <v>49</v>
      </c>
      <c r="E119" s="92" t="s">
        <v>134</v>
      </c>
      <c r="F119" s="91">
        <v>1E-3</v>
      </c>
      <c r="G119" s="90">
        <v>100</v>
      </c>
      <c r="H119" s="91">
        <f t="shared" si="8"/>
        <v>1E-3</v>
      </c>
      <c r="I119" s="91">
        <v>1E-3</v>
      </c>
      <c r="J119" s="90">
        <v>100</v>
      </c>
      <c r="K119" s="91">
        <f t="shared" si="9"/>
        <v>1E-3</v>
      </c>
    </row>
    <row r="120" spans="1:11" s="81" customFormat="1" ht="16.5" x14ac:dyDescent="0.3">
      <c r="A120" s="71"/>
      <c r="B120" s="94">
        <v>7521</v>
      </c>
      <c r="C120" s="107" t="s">
        <v>133</v>
      </c>
      <c r="D120" s="106">
        <v>49</v>
      </c>
      <c r="E120" s="92" t="s">
        <v>132</v>
      </c>
      <c r="F120" s="91">
        <v>3</v>
      </c>
      <c r="G120" s="90">
        <v>100</v>
      </c>
      <c r="H120" s="91">
        <f t="shared" si="8"/>
        <v>3</v>
      </c>
      <c r="I120" s="91">
        <v>4</v>
      </c>
      <c r="J120" s="90">
        <v>100</v>
      </c>
      <c r="K120" s="91">
        <f t="shared" si="9"/>
        <v>4</v>
      </c>
    </row>
    <row r="121" spans="1:11" s="81" customFormat="1" x14ac:dyDescent="0.3">
      <c r="A121" s="91"/>
      <c r="B121" s="108">
        <v>7521</v>
      </c>
      <c r="C121" s="91" t="s">
        <v>131</v>
      </c>
      <c r="D121" s="106">
        <v>49</v>
      </c>
      <c r="E121" s="90" t="s">
        <v>130</v>
      </c>
      <c r="F121" s="91">
        <v>0.9</v>
      </c>
      <c r="G121" s="90">
        <v>100</v>
      </c>
      <c r="H121" s="91">
        <v>0.9</v>
      </c>
      <c r="I121" s="90">
        <v>0.55000000000000004</v>
      </c>
      <c r="J121" s="90">
        <v>100</v>
      </c>
      <c r="K121" s="91">
        <v>0.55000000000000004</v>
      </c>
    </row>
    <row r="122" spans="1:11" s="81" customFormat="1" x14ac:dyDescent="0.3">
      <c r="A122" s="91"/>
      <c r="B122" s="108">
        <v>7270</v>
      </c>
      <c r="C122" s="91" t="s">
        <v>129</v>
      </c>
      <c r="D122" s="106">
        <v>49</v>
      </c>
      <c r="E122" s="90" t="s">
        <v>128</v>
      </c>
      <c r="F122" s="91">
        <v>0.05</v>
      </c>
      <c r="G122" s="90">
        <v>100</v>
      </c>
      <c r="H122" s="91">
        <v>0.05</v>
      </c>
      <c r="I122" s="90">
        <v>0.05</v>
      </c>
      <c r="J122" s="90">
        <v>100</v>
      </c>
      <c r="K122" s="91">
        <v>0.05</v>
      </c>
    </row>
    <row r="123" spans="1:11" s="81" customFormat="1" ht="15" customHeight="1" x14ac:dyDescent="0.3">
      <c r="A123" s="71">
        <v>45010100</v>
      </c>
      <c r="B123" s="94">
        <v>7521</v>
      </c>
      <c r="C123" s="107" t="s">
        <v>127</v>
      </c>
      <c r="D123" s="106">
        <v>49</v>
      </c>
      <c r="E123" s="100" t="s">
        <v>125</v>
      </c>
      <c r="F123" s="91">
        <v>9.5</v>
      </c>
      <c r="G123" s="90">
        <v>100</v>
      </c>
      <c r="H123" s="91">
        <f>F123*G123/100</f>
        <v>9.5</v>
      </c>
      <c r="I123" s="91">
        <v>10</v>
      </c>
      <c r="J123" s="90">
        <v>100</v>
      </c>
      <c r="K123" s="91">
        <f>I123*J123/100</f>
        <v>10</v>
      </c>
    </row>
    <row r="124" spans="1:11" s="81" customFormat="1" ht="15" customHeight="1" x14ac:dyDescent="0.3">
      <c r="A124" s="71"/>
      <c r="B124" s="94">
        <v>7522</v>
      </c>
      <c r="C124" s="107" t="s">
        <v>126</v>
      </c>
      <c r="D124" s="106">
        <v>49</v>
      </c>
      <c r="E124" s="100" t="s">
        <v>125</v>
      </c>
      <c r="F124" s="91">
        <v>5.5</v>
      </c>
      <c r="G124" s="90">
        <v>100</v>
      </c>
      <c r="H124" s="91">
        <f>F124*G124/100</f>
        <v>5.5</v>
      </c>
      <c r="I124" s="91">
        <v>4</v>
      </c>
      <c r="J124" s="90">
        <v>100</v>
      </c>
      <c r="K124" s="91">
        <f>I124*J124/100</f>
        <v>4</v>
      </c>
    </row>
    <row r="125" spans="1:11" ht="15" customHeight="1" x14ac:dyDescent="0.3">
      <c r="A125" s="76"/>
      <c r="B125" s="76"/>
      <c r="C125" s="76"/>
      <c r="D125" s="101"/>
      <c r="E125" s="105" t="s">
        <v>124</v>
      </c>
      <c r="F125" s="103">
        <f>SUM(F112:F124)</f>
        <v>122.69000000000003</v>
      </c>
      <c r="G125" s="104"/>
      <c r="H125" s="103">
        <f>SUM(H112:H124)</f>
        <v>122.69000000000003</v>
      </c>
      <c r="I125" s="103">
        <f>SUM(I112:I124)</f>
        <v>108.24000000000001</v>
      </c>
      <c r="J125" s="104"/>
      <c r="K125" s="103">
        <f>SUM(K112:K124)</f>
        <v>108.24000000000001</v>
      </c>
    </row>
    <row r="126" spans="1:11" ht="15" customHeight="1" x14ac:dyDescent="0.3">
      <c r="A126" s="80"/>
      <c r="B126" s="80"/>
      <c r="C126" s="80"/>
      <c r="D126" s="79"/>
      <c r="E126" s="102" t="s">
        <v>123</v>
      </c>
      <c r="F126" s="77">
        <f>SUM(F109+F125)</f>
        <v>3468.9180000000015</v>
      </c>
      <c r="G126" s="61"/>
      <c r="H126" s="77">
        <f>SUM(H109+H125)</f>
        <v>3234.4234400000018</v>
      </c>
      <c r="I126" s="77">
        <f>SUM(I109+I125)</f>
        <v>3503.7360000000017</v>
      </c>
      <c r="J126" s="61"/>
      <c r="K126" s="77">
        <f>SUM(K109+K125)</f>
        <v>3292.4047950000022</v>
      </c>
    </row>
    <row r="127" spans="1:11" s="349" customFormat="1" ht="15" customHeight="1" x14ac:dyDescent="0.3"/>
    <row r="128" spans="1:11" ht="15" customHeight="1" x14ac:dyDescent="0.3">
      <c r="A128" s="76"/>
      <c r="B128" s="76"/>
      <c r="C128" s="76"/>
      <c r="D128" s="101"/>
      <c r="E128" s="354" t="s">
        <v>122</v>
      </c>
      <c r="F128" s="354"/>
      <c r="G128" s="354"/>
      <c r="H128" s="354"/>
    </row>
    <row r="129" spans="1:11" s="81" customFormat="1" ht="15" customHeight="1" x14ac:dyDescent="0.3">
      <c r="A129" s="74" t="s">
        <v>121</v>
      </c>
      <c r="B129" s="94"/>
      <c r="C129" s="94"/>
      <c r="D129" s="93"/>
      <c r="E129" s="71" t="s">
        <v>120</v>
      </c>
      <c r="F129" s="91">
        <v>2E-3</v>
      </c>
      <c r="G129" s="98">
        <v>100</v>
      </c>
      <c r="H129" s="89">
        <f t="shared" ref="H129:H135" si="10">F129*G129/100</f>
        <v>2E-3</v>
      </c>
      <c r="I129" s="91">
        <v>0.01</v>
      </c>
      <c r="J129" s="98">
        <v>100</v>
      </c>
      <c r="K129" s="89">
        <f t="shared" ref="K129:K135" si="11">I129*J129/100</f>
        <v>0.01</v>
      </c>
    </row>
    <row r="130" spans="1:11" s="81" customFormat="1" ht="15" customHeight="1" x14ac:dyDescent="0.3">
      <c r="A130" s="94">
        <v>11020200</v>
      </c>
      <c r="B130" s="94"/>
      <c r="C130" s="94"/>
      <c r="D130" s="93">
        <v>9</v>
      </c>
      <c r="E130" s="100" t="s">
        <v>119</v>
      </c>
      <c r="F130" s="91">
        <v>4.8780000000000001</v>
      </c>
      <c r="G130" s="90">
        <v>0.06</v>
      </c>
      <c r="H130" s="89">
        <f t="shared" si="10"/>
        <v>2.9267999999999998E-3</v>
      </c>
      <c r="I130" s="91">
        <v>4.9130000000000003</v>
      </c>
      <c r="J130" s="90">
        <v>0.06</v>
      </c>
      <c r="K130" s="89">
        <f t="shared" si="11"/>
        <v>2.9478E-3</v>
      </c>
    </row>
    <row r="131" spans="1:11" s="81" customFormat="1" ht="15" customHeight="1" x14ac:dyDescent="0.3">
      <c r="A131" s="94"/>
      <c r="B131" s="94"/>
      <c r="C131" s="94"/>
      <c r="D131" s="93">
        <v>16</v>
      </c>
      <c r="E131" s="100" t="s">
        <v>119</v>
      </c>
      <c r="F131" s="91">
        <v>4.8780000000000001</v>
      </c>
      <c r="G131" s="90">
        <v>30.59</v>
      </c>
      <c r="H131" s="89">
        <f t="shared" si="10"/>
        <v>1.4921802</v>
      </c>
      <c r="I131" s="91">
        <v>4.9130000000000003</v>
      </c>
      <c r="J131" s="90">
        <v>30.25</v>
      </c>
      <c r="K131" s="89">
        <f t="shared" si="11"/>
        <v>1.4861825000000002</v>
      </c>
    </row>
    <row r="132" spans="1:11" s="81" customFormat="1" ht="15" customHeight="1" x14ac:dyDescent="0.3">
      <c r="A132" s="94"/>
      <c r="B132" s="94"/>
      <c r="C132" s="94"/>
      <c r="D132" s="93">
        <v>31</v>
      </c>
      <c r="E132" s="100" t="s">
        <v>119</v>
      </c>
      <c r="F132" s="91">
        <v>4.8780000000000001</v>
      </c>
      <c r="G132" s="90">
        <v>69.349999999999994</v>
      </c>
      <c r="H132" s="89">
        <f t="shared" si="10"/>
        <v>3.3828929999999997</v>
      </c>
      <c r="I132" s="91">
        <v>4.9130000000000003</v>
      </c>
      <c r="J132" s="90">
        <v>69.7</v>
      </c>
      <c r="K132" s="89">
        <f t="shared" si="11"/>
        <v>3.4243610000000002</v>
      </c>
    </row>
    <row r="133" spans="1:11" s="81" customFormat="1" ht="15" customHeight="1" x14ac:dyDescent="0.3">
      <c r="A133" s="94">
        <v>11030100</v>
      </c>
      <c r="B133" s="94"/>
      <c r="C133" s="94"/>
      <c r="D133" s="93"/>
      <c r="E133" s="71" t="s">
        <v>118</v>
      </c>
      <c r="F133" s="91">
        <v>121.239</v>
      </c>
      <c r="G133" s="98">
        <v>100</v>
      </c>
      <c r="H133" s="89">
        <f t="shared" si="10"/>
        <v>121.23899999999999</v>
      </c>
      <c r="I133" s="91">
        <v>124.99</v>
      </c>
      <c r="J133" s="98">
        <v>100</v>
      </c>
      <c r="K133" s="89">
        <f t="shared" si="11"/>
        <v>124.99</v>
      </c>
    </row>
    <row r="134" spans="1:11" s="81" customFormat="1" ht="16.5" x14ac:dyDescent="0.3">
      <c r="A134" s="94">
        <v>11030200</v>
      </c>
      <c r="B134" s="94"/>
      <c r="C134" s="94"/>
      <c r="D134" s="93"/>
      <c r="E134" s="71" t="s">
        <v>117</v>
      </c>
      <c r="F134" s="91">
        <v>2.5049999999999999</v>
      </c>
      <c r="G134" s="98">
        <v>100</v>
      </c>
      <c r="H134" s="89">
        <f t="shared" si="10"/>
        <v>2.5049999999999999</v>
      </c>
      <c r="I134" s="91">
        <v>0</v>
      </c>
      <c r="J134" s="98">
        <v>100</v>
      </c>
      <c r="K134" s="89">
        <f t="shared" si="11"/>
        <v>0</v>
      </c>
    </row>
    <row r="135" spans="1:11" s="81" customFormat="1" ht="30" customHeight="1" x14ac:dyDescent="0.3">
      <c r="A135" s="94">
        <v>21010400</v>
      </c>
      <c r="B135" s="94">
        <v>7660</v>
      </c>
      <c r="C135" s="71">
        <v>901</v>
      </c>
      <c r="D135" s="99" t="s">
        <v>116</v>
      </c>
      <c r="E135" s="71" t="s">
        <v>115</v>
      </c>
      <c r="F135" s="91">
        <v>0.22</v>
      </c>
      <c r="G135" s="98">
        <v>100</v>
      </c>
      <c r="H135" s="89">
        <f t="shared" si="10"/>
        <v>0.22</v>
      </c>
      <c r="I135" s="91">
        <v>0.24</v>
      </c>
      <c r="J135" s="98">
        <v>100</v>
      </c>
      <c r="K135" s="89">
        <f t="shared" si="11"/>
        <v>0.24</v>
      </c>
    </row>
    <row r="136" spans="1:11" s="81" customFormat="1" ht="46.5" x14ac:dyDescent="0.2">
      <c r="A136" s="94">
        <v>30020800</v>
      </c>
      <c r="B136" s="94"/>
      <c r="C136" s="94"/>
      <c r="D136" s="93"/>
      <c r="E136" s="71" t="s">
        <v>114</v>
      </c>
      <c r="F136" s="97">
        <v>28.22</v>
      </c>
      <c r="G136" s="96"/>
      <c r="H136" s="95">
        <v>23.861999999999998</v>
      </c>
      <c r="I136" s="97">
        <v>29.803000000000001</v>
      </c>
      <c r="J136" s="96"/>
      <c r="K136" s="95">
        <v>23.582999999999998</v>
      </c>
    </row>
    <row r="137" spans="1:11" s="81" customFormat="1" ht="16.5" x14ac:dyDescent="0.3">
      <c r="A137" s="94">
        <v>14020201</v>
      </c>
      <c r="B137" s="94"/>
      <c r="C137" s="94"/>
      <c r="D137" s="93"/>
      <c r="E137" s="92" t="s">
        <v>113</v>
      </c>
      <c r="F137" s="91">
        <v>54.280999999999999</v>
      </c>
      <c r="G137" s="90">
        <v>100</v>
      </c>
      <c r="H137" s="89">
        <f>F137*G137/100</f>
        <v>54.280999999999992</v>
      </c>
      <c r="I137" s="91">
        <v>54.280999999999999</v>
      </c>
      <c r="J137" s="90">
        <v>100</v>
      </c>
      <c r="K137" s="89">
        <f>I137*J137/100</f>
        <v>54.280999999999992</v>
      </c>
    </row>
    <row r="138" spans="1:11" s="81" customFormat="1" ht="16.5" x14ac:dyDescent="0.3">
      <c r="A138" s="88"/>
      <c r="B138" s="88"/>
      <c r="C138" s="87"/>
      <c r="D138" s="86"/>
      <c r="E138" s="85" t="s">
        <v>112</v>
      </c>
      <c r="F138" s="84"/>
      <c r="G138" s="83">
        <v>100</v>
      </c>
      <c r="H138" s="82">
        <f>F138*G138/100</f>
        <v>0</v>
      </c>
      <c r="I138" s="84"/>
      <c r="J138" s="83">
        <v>100</v>
      </c>
      <c r="K138" s="82">
        <f>I138*J138/100</f>
        <v>0</v>
      </c>
    </row>
    <row r="139" spans="1:11" ht="15" customHeight="1" x14ac:dyDescent="0.3">
      <c r="A139" s="80"/>
      <c r="B139" s="80"/>
      <c r="C139" s="80"/>
      <c r="D139" s="79"/>
      <c r="E139" s="78" t="s">
        <v>111</v>
      </c>
      <c r="F139" s="77">
        <f>SUM(F129:F138)</f>
        <v>221.101</v>
      </c>
      <c r="G139" s="61"/>
      <c r="H139" s="77">
        <f>SUM(H129:H138)</f>
        <v>206.98699999999997</v>
      </c>
      <c r="I139" s="77">
        <f>SUM(I129:I138)</f>
        <v>224.06300000000002</v>
      </c>
      <c r="J139" s="61"/>
      <c r="K139" s="77">
        <f>SUM(K129:K138)</f>
        <v>208.01749130000002</v>
      </c>
    </row>
    <row r="140" spans="1:11" ht="15" customHeight="1" x14ac:dyDescent="0.3">
      <c r="A140" s="76"/>
      <c r="B140" s="76"/>
      <c r="C140" s="76"/>
      <c r="D140" s="75"/>
      <c r="E140" s="354" t="s">
        <v>110</v>
      </c>
      <c r="F140" s="354"/>
      <c r="G140" s="354"/>
      <c r="H140" s="354"/>
    </row>
    <row r="141" spans="1:11" s="66" customFormat="1" ht="31.5" x14ac:dyDescent="0.2">
      <c r="A141" s="74" t="s">
        <v>109</v>
      </c>
      <c r="B141" s="73"/>
      <c r="C141" s="73"/>
      <c r="D141" s="72">
        <v>94</v>
      </c>
      <c r="E141" s="71" t="s">
        <v>108</v>
      </c>
      <c r="F141" s="69">
        <v>3545.4490000000001</v>
      </c>
      <c r="G141" s="70"/>
      <c r="H141" s="69"/>
      <c r="I141" s="68">
        <v>3568.422</v>
      </c>
      <c r="J141" s="67"/>
      <c r="K141" s="67"/>
    </row>
    <row r="142" spans="1:11" ht="15" customHeight="1" x14ac:dyDescent="0.3">
      <c r="A142" s="65"/>
      <c r="B142" s="65"/>
      <c r="C142" s="65"/>
      <c r="D142" s="65"/>
      <c r="E142" s="64" t="s">
        <v>57</v>
      </c>
      <c r="F142" s="63">
        <f>SUM(F126+F139+F141)</f>
        <v>7235.4680000000017</v>
      </c>
      <c r="G142" s="62"/>
      <c r="H142" s="60">
        <f>SUM(H126+H139+H141)</f>
        <v>3441.4104400000019</v>
      </c>
      <c r="I142" s="60">
        <f>SUM(I126+I139+I141)</f>
        <v>7296.2210000000014</v>
      </c>
      <c r="J142" s="61"/>
      <c r="K142" s="60">
        <f>SUM(K126+K139+K141)</f>
        <v>3500.4222863000023</v>
      </c>
    </row>
    <row r="144" spans="1:11" s="350" customFormat="1" ht="15" customHeight="1" x14ac:dyDescent="0.3">
      <c r="A144" s="350" t="s">
        <v>107</v>
      </c>
    </row>
    <row r="145" spans="1:1" s="349" customFormat="1" ht="15" customHeight="1" x14ac:dyDescent="0.3">
      <c r="A145" s="348" t="s">
        <v>106</v>
      </c>
    </row>
  </sheetData>
  <mergeCells count="16">
    <mergeCell ref="A1:XFD1"/>
    <mergeCell ref="A2:XFD2"/>
    <mergeCell ref="A145:XFD145"/>
    <mergeCell ref="A144:XFD144"/>
    <mergeCell ref="A3:XFD3"/>
    <mergeCell ref="B4:C4"/>
    <mergeCell ref="F4:H4"/>
    <mergeCell ref="I4:K4"/>
    <mergeCell ref="E128:H128"/>
    <mergeCell ref="E140:H140"/>
    <mergeCell ref="A7:XFD7"/>
    <mergeCell ref="E8:H8"/>
    <mergeCell ref="E9:H9"/>
    <mergeCell ref="A110:XFD110"/>
    <mergeCell ref="E111:H111"/>
    <mergeCell ref="A127:XFD127"/>
  </mergeCells>
  <pageMargins left="0.70866141732283472" right="0.70866141732283472" top="0.78740157480314965" bottom="0.78740157480314965" header="0.31496062992125984" footer="0.31496062992125984"/>
  <pageSetup paperSize="9" scale="9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
  <sheetViews>
    <sheetView zoomScaleNormal="100" workbookViewId="0">
      <selection sqref="A1:XFD1"/>
    </sheetView>
  </sheetViews>
  <sheetFormatPr baseColWidth="10" defaultRowHeight="15" x14ac:dyDescent="0.3"/>
  <cols>
    <col min="1" max="1" width="10.28515625" style="136" customWidth="1"/>
    <col min="2" max="3" width="5" style="136" bestFit="1" customWidth="1"/>
    <col min="4" max="4" width="4.42578125" style="136" customWidth="1"/>
    <col min="5" max="5" width="86.28515625" style="136" bestFit="1" customWidth="1"/>
    <col min="6" max="7" width="13.28515625" style="57" bestFit="1" customWidth="1"/>
    <col min="8" max="16384" width="11.42578125" style="57"/>
  </cols>
  <sheetData>
    <row r="1" spans="1:7" s="361" customFormat="1" x14ac:dyDescent="0.3">
      <c r="A1" s="361" t="s">
        <v>327</v>
      </c>
    </row>
    <row r="2" spans="1:7" s="362" customFormat="1" ht="16.5" x14ac:dyDescent="0.3">
      <c r="A2" s="362" t="s">
        <v>274</v>
      </c>
    </row>
    <row r="3" spans="1:7" s="365" customFormat="1" ht="14.25" x14ac:dyDescent="0.3"/>
    <row r="4" spans="1:7" s="189" customFormat="1" x14ac:dyDescent="0.3">
      <c r="A4" s="286" t="s">
        <v>326</v>
      </c>
      <c r="B4" s="366" t="s">
        <v>272</v>
      </c>
      <c r="C4" s="366"/>
      <c r="D4" s="286" t="s">
        <v>266</v>
      </c>
      <c r="E4" s="286" t="s">
        <v>325</v>
      </c>
      <c r="F4" s="290"/>
      <c r="G4" s="290"/>
    </row>
    <row r="5" spans="1:7" s="194" customFormat="1" x14ac:dyDescent="0.3">
      <c r="A5" s="287" t="s">
        <v>263</v>
      </c>
      <c r="B5" s="288" t="s">
        <v>268</v>
      </c>
      <c r="C5" s="289" t="s">
        <v>267</v>
      </c>
      <c r="D5" s="287"/>
      <c r="E5" s="287"/>
      <c r="F5" s="291"/>
      <c r="G5" s="291"/>
    </row>
    <row r="6" spans="1:7" s="367" customFormat="1" x14ac:dyDescent="0.3"/>
    <row r="7" spans="1:7" s="194" customFormat="1" ht="18.600000000000001" customHeight="1" x14ac:dyDescent="0.3">
      <c r="A7" s="119">
        <v>10010100</v>
      </c>
      <c r="B7" s="119">
        <v>7800</v>
      </c>
      <c r="C7" s="119">
        <v>101</v>
      </c>
      <c r="D7" s="168">
        <v>16</v>
      </c>
      <c r="E7" s="71" t="s">
        <v>324</v>
      </c>
      <c r="F7" s="71"/>
      <c r="G7" s="71"/>
    </row>
    <row r="8" spans="1:7" s="194" customFormat="1" ht="34.9" customHeight="1" x14ac:dyDescent="0.3">
      <c r="A8" s="155">
        <v>10010200</v>
      </c>
      <c r="B8" s="155">
        <v>7663</v>
      </c>
      <c r="C8" s="155">
        <v>900</v>
      </c>
      <c r="D8" s="160">
        <v>16</v>
      </c>
      <c r="E8" s="159" t="s">
        <v>323</v>
      </c>
      <c r="F8" s="159"/>
      <c r="G8" s="159"/>
    </row>
    <row r="9" spans="1:7" s="368" customFormat="1" x14ac:dyDescent="0.3"/>
    <row r="10" spans="1:7" s="133" customFormat="1" ht="33" customHeight="1" x14ac:dyDescent="0.3">
      <c r="A10" s="193" t="s">
        <v>121</v>
      </c>
      <c r="B10" s="192"/>
      <c r="C10" s="192"/>
      <c r="D10" s="191"/>
      <c r="E10" s="159" t="s">
        <v>322</v>
      </c>
      <c r="F10" s="159"/>
      <c r="G10" s="159"/>
    </row>
    <row r="11" spans="1:7" s="369" customFormat="1" x14ac:dyDescent="0.2"/>
    <row r="12" spans="1:7" s="71" customFormat="1" ht="80.25" customHeight="1" x14ac:dyDescent="0.2">
      <c r="A12" s="155">
        <v>11020200</v>
      </c>
      <c r="B12" s="159"/>
      <c r="C12" s="159"/>
      <c r="D12" s="169"/>
      <c r="E12" s="159" t="s">
        <v>321</v>
      </c>
      <c r="F12" s="159"/>
      <c r="G12" s="159"/>
    </row>
    <row r="13" spans="1:7" s="369" customFormat="1" x14ac:dyDescent="0.2"/>
    <row r="14" spans="1:7" s="189" customFormat="1" ht="45" x14ac:dyDescent="0.3">
      <c r="A14" s="193">
        <v>11030200</v>
      </c>
      <c r="B14" s="192"/>
      <c r="C14" s="192"/>
      <c r="D14" s="191"/>
      <c r="E14" s="159" t="s">
        <v>320</v>
      </c>
      <c r="F14" s="159"/>
      <c r="G14" s="159"/>
    </row>
    <row r="15" spans="1:7" s="369" customFormat="1" x14ac:dyDescent="0.2"/>
    <row r="16" spans="1:7" s="189" customFormat="1" ht="90" x14ac:dyDescent="0.3">
      <c r="A16" s="170" t="s">
        <v>319</v>
      </c>
      <c r="B16" s="192"/>
      <c r="C16" s="192"/>
      <c r="D16" s="191"/>
      <c r="E16" s="190" t="s">
        <v>318</v>
      </c>
      <c r="F16" s="159"/>
      <c r="G16" s="159"/>
    </row>
    <row r="17" spans="1:7" s="369" customFormat="1" x14ac:dyDescent="0.2"/>
    <row r="18" spans="1:7" s="72" customFormat="1" ht="244.9" customHeight="1" x14ac:dyDescent="0.2">
      <c r="A18" s="155">
        <v>12020200</v>
      </c>
      <c r="B18" s="155"/>
      <c r="C18" s="155"/>
      <c r="D18" s="160"/>
      <c r="E18" s="159" t="s">
        <v>317</v>
      </c>
      <c r="F18" s="159"/>
      <c r="G18" s="159"/>
    </row>
    <row r="19" spans="1:7" s="370" customFormat="1" x14ac:dyDescent="0.2">
      <c r="A19" s="356"/>
    </row>
    <row r="20" spans="1:7" s="70" customFormat="1" ht="69" customHeight="1" x14ac:dyDescent="0.2">
      <c r="A20" s="188">
        <v>12020200</v>
      </c>
      <c r="B20" s="71"/>
      <c r="C20" s="71"/>
      <c r="D20" s="187"/>
      <c r="E20" s="71" t="s">
        <v>316</v>
      </c>
      <c r="F20" s="71"/>
      <c r="G20" s="71"/>
    </row>
    <row r="21" spans="1:7" s="177" customFormat="1" x14ac:dyDescent="0.3">
      <c r="A21" s="183"/>
      <c r="B21" s="141"/>
      <c r="D21" s="186"/>
      <c r="E21" s="185" t="s">
        <v>315</v>
      </c>
      <c r="F21" s="184">
        <v>2014</v>
      </c>
      <c r="G21" s="184">
        <v>2015</v>
      </c>
    </row>
    <row r="22" spans="1:7" s="177" customFormat="1" x14ac:dyDescent="0.3">
      <c r="A22" s="183"/>
      <c r="B22" s="125">
        <v>7840</v>
      </c>
      <c r="C22" s="178">
        <v>5</v>
      </c>
      <c r="D22" s="182">
        <v>16</v>
      </c>
      <c r="E22" s="70" t="s">
        <v>314</v>
      </c>
      <c r="F22" s="181">
        <v>2800000</v>
      </c>
      <c r="G22" s="181">
        <v>2800000</v>
      </c>
    </row>
    <row r="23" spans="1:7" s="70" customFormat="1" x14ac:dyDescent="0.2">
      <c r="B23" s="72">
        <v>7840</v>
      </c>
      <c r="C23" s="110">
        <v>6</v>
      </c>
      <c r="D23" s="179">
        <v>16</v>
      </c>
      <c r="E23" s="70" t="s">
        <v>313</v>
      </c>
      <c r="F23" s="180">
        <v>350000</v>
      </c>
      <c r="G23" s="180">
        <v>350000</v>
      </c>
    </row>
    <row r="24" spans="1:7" s="70" customFormat="1" x14ac:dyDescent="0.2">
      <c r="B24" s="72">
        <v>7840</v>
      </c>
      <c r="C24" s="110">
        <v>8</v>
      </c>
      <c r="D24" s="179">
        <v>16</v>
      </c>
      <c r="E24" s="70" t="s">
        <v>246</v>
      </c>
      <c r="F24" s="180">
        <v>3600000</v>
      </c>
      <c r="G24" s="180">
        <v>3600000</v>
      </c>
    </row>
    <row r="25" spans="1:7" s="70" customFormat="1" x14ac:dyDescent="0.2">
      <c r="B25" s="72">
        <v>7840</v>
      </c>
      <c r="C25" s="110">
        <v>11</v>
      </c>
      <c r="D25" s="179">
        <v>16</v>
      </c>
      <c r="E25" s="70" t="s">
        <v>245</v>
      </c>
      <c r="F25" s="180">
        <v>2500000</v>
      </c>
      <c r="G25" s="180">
        <v>2500000</v>
      </c>
    </row>
    <row r="26" spans="1:7" s="177" customFormat="1" x14ac:dyDescent="0.3">
      <c r="B26" s="72">
        <v>7840</v>
      </c>
      <c r="C26" s="110">
        <v>13</v>
      </c>
      <c r="D26" s="179">
        <v>16</v>
      </c>
      <c r="E26" s="141" t="s">
        <v>244</v>
      </c>
      <c r="F26" s="127">
        <v>1000</v>
      </c>
      <c r="G26" s="127">
        <v>1000</v>
      </c>
    </row>
    <row r="27" spans="1:7" s="177" customFormat="1" x14ac:dyDescent="0.3">
      <c r="B27" s="72">
        <v>7840</v>
      </c>
      <c r="C27" s="110">
        <v>14</v>
      </c>
      <c r="D27" s="179">
        <v>16</v>
      </c>
      <c r="E27" s="141" t="s">
        <v>243</v>
      </c>
      <c r="F27" s="127">
        <v>2800000</v>
      </c>
      <c r="G27" s="127">
        <v>2800000</v>
      </c>
    </row>
    <row r="28" spans="1:7" s="177" customFormat="1" x14ac:dyDescent="0.3">
      <c r="B28" s="72">
        <v>7840</v>
      </c>
      <c r="C28" s="110">
        <v>15</v>
      </c>
      <c r="D28" s="179">
        <v>16</v>
      </c>
      <c r="E28" s="141" t="s">
        <v>242</v>
      </c>
      <c r="F28" s="127">
        <v>1000</v>
      </c>
      <c r="G28" s="127">
        <v>1000</v>
      </c>
    </row>
    <row r="29" spans="1:7" s="177" customFormat="1" x14ac:dyDescent="0.3">
      <c r="B29" s="72">
        <v>7840</v>
      </c>
      <c r="C29" s="110">
        <v>22</v>
      </c>
      <c r="D29" s="179">
        <v>16</v>
      </c>
      <c r="E29" s="141" t="s">
        <v>241</v>
      </c>
      <c r="F29" s="127">
        <v>210000</v>
      </c>
      <c r="G29" s="127">
        <v>210000</v>
      </c>
    </row>
    <row r="30" spans="1:7" s="177" customFormat="1" x14ac:dyDescent="0.3">
      <c r="B30" s="72">
        <v>7840</v>
      </c>
      <c r="C30" s="110">
        <v>23</v>
      </c>
      <c r="D30" s="179">
        <v>16</v>
      </c>
      <c r="E30" s="141" t="s">
        <v>312</v>
      </c>
      <c r="F30" s="127">
        <v>1000</v>
      </c>
      <c r="G30" s="127">
        <v>1000</v>
      </c>
    </row>
    <row r="31" spans="1:7" s="177" customFormat="1" x14ac:dyDescent="0.3">
      <c r="B31" s="72">
        <v>7840</v>
      </c>
      <c r="C31" s="110">
        <v>24</v>
      </c>
      <c r="D31" s="179">
        <v>16</v>
      </c>
      <c r="E31" s="118" t="s">
        <v>311</v>
      </c>
      <c r="F31" s="127">
        <v>7000000</v>
      </c>
      <c r="G31" s="127">
        <v>7000000</v>
      </c>
    </row>
    <row r="32" spans="1:7" s="177" customFormat="1" x14ac:dyDescent="0.3">
      <c r="B32" s="72">
        <v>7840</v>
      </c>
      <c r="C32" s="110">
        <v>25</v>
      </c>
      <c r="D32" s="179">
        <v>16</v>
      </c>
      <c r="E32" s="118" t="s">
        <v>238</v>
      </c>
      <c r="F32" s="127">
        <v>6500000</v>
      </c>
      <c r="G32" s="127">
        <v>6500000</v>
      </c>
    </row>
    <row r="33" spans="1:7" s="177" customFormat="1" x14ac:dyDescent="0.3">
      <c r="A33" s="121"/>
      <c r="B33" s="72">
        <v>7840</v>
      </c>
      <c r="C33" s="110">
        <v>26</v>
      </c>
      <c r="D33" s="179">
        <v>16</v>
      </c>
      <c r="E33" s="118" t="s">
        <v>237</v>
      </c>
      <c r="F33" s="127">
        <v>1000</v>
      </c>
      <c r="G33" s="127">
        <v>1000</v>
      </c>
    </row>
    <row r="34" spans="1:7" s="177" customFormat="1" x14ac:dyDescent="0.3">
      <c r="A34" s="121"/>
      <c r="B34" s="72">
        <v>7840</v>
      </c>
      <c r="C34" s="110">
        <v>28</v>
      </c>
      <c r="D34" s="179">
        <v>16</v>
      </c>
      <c r="E34" s="118" t="s">
        <v>236</v>
      </c>
      <c r="F34" s="127">
        <v>2300000</v>
      </c>
      <c r="G34" s="127">
        <v>2300000</v>
      </c>
    </row>
    <row r="35" spans="1:7" s="177" customFormat="1" x14ac:dyDescent="0.3">
      <c r="A35" s="121"/>
      <c r="B35" s="132">
        <v>7840</v>
      </c>
      <c r="C35" s="178">
        <v>73</v>
      </c>
      <c r="D35" s="132">
        <v>16</v>
      </c>
      <c r="E35" s="70" t="s">
        <v>209</v>
      </c>
      <c r="F35" s="127">
        <v>5300000</v>
      </c>
      <c r="G35" s="127">
        <v>5300000</v>
      </c>
    </row>
    <row r="36" spans="1:7" s="177" customFormat="1" x14ac:dyDescent="0.3">
      <c r="A36" s="121"/>
      <c r="B36" s="132">
        <v>7840</v>
      </c>
      <c r="C36" s="178">
        <v>74</v>
      </c>
      <c r="D36" s="132">
        <v>16</v>
      </c>
      <c r="E36" s="70" t="s">
        <v>208</v>
      </c>
      <c r="F36" s="140">
        <v>1750000</v>
      </c>
      <c r="G36" s="140">
        <v>1750000</v>
      </c>
    </row>
    <row r="37" spans="1:7" s="133" customFormat="1" x14ac:dyDescent="0.3">
      <c r="A37" s="176"/>
      <c r="B37" s="175"/>
      <c r="C37" s="175"/>
      <c r="D37" s="174"/>
      <c r="E37" s="173" t="s">
        <v>277</v>
      </c>
      <c r="F37" s="172">
        <f>SUM(F22:F36)</f>
        <v>35114000</v>
      </c>
      <c r="G37" s="172">
        <f>SUM(G22:G36)</f>
        <v>35114000</v>
      </c>
    </row>
    <row r="38" spans="1:7" s="365" customFormat="1" ht="14.25" x14ac:dyDescent="0.3"/>
    <row r="39" spans="1:7" s="70" customFormat="1" ht="18.600000000000001" customHeight="1" x14ac:dyDescent="0.2">
      <c r="A39" s="170" t="s">
        <v>310</v>
      </c>
      <c r="B39" s="159"/>
      <c r="C39" s="159"/>
      <c r="D39" s="160">
        <v>25</v>
      </c>
      <c r="E39" s="159" t="s">
        <v>309</v>
      </c>
      <c r="F39" s="159"/>
      <c r="G39" s="159"/>
    </row>
    <row r="40" spans="1:7" s="371" customFormat="1" x14ac:dyDescent="0.2"/>
    <row r="41" spans="1:7" s="70" customFormat="1" ht="63.75" customHeight="1" x14ac:dyDescent="0.2">
      <c r="A41" s="155">
        <v>15010100</v>
      </c>
      <c r="B41" s="155" t="s">
        <v>308</v>
      </c>
      <c r="C41" s="155" t="s">
        <v>307</v>
      </c>
      <c r="D41" s="169"/>
      <c r="E41" s="159" t="s">
        <v>306</v>
      </c>
      <c r="F41" s="171">
        <v>24.95</v>
      </c>
      <c r="G41" s="171">
        <v>28.1</v>
      </c>
    </row>
    <row r="42" spans="1:7" s="356" customFormat="1" x14ac:dyDescent="0.2"/>
    <row r="43" spans="1:7" s="72" customFormat="1" ht="65.45" customHeight="1" x14ac:dyDescent="0.2">
      <c r="A43" s="155">
        <v>15010100</v>
      </c>
      <c r="B43" s="155">
        <v>7800</v>
      </c>
      <c r="C43" s="155" t="s">
        <v>305</v>
      </c>
      <c r="D43" s="160"/>
      <c r="E43" s="159" t="s">
        <v>304</v>
      </c>
      <c r="F43" s="159">
        <v>7.4619999999999997</v>
      </c>
      <c r="G43" s="159">
        <v>7.0590000000000002</v>
      </c>
    </row>
    <row r="44" spans="1:7" s="356" customFormat="1" x14ac:dyDescent="0.2"/>
    <row r="45" spans="1:7" s="72" customFormat="1" ht="18.600000000000001" customHeight="1" x14ac:dyDescent="0.2">
      <c r="A45" s="155">
        <v>21010400</v>
      </c>
      <c r="B45" s="155"/>
      <c r="C45" s="155"/>
      <c r="D45" s="160"/>
      <c r="E45" s="159" t="s">
        <v>298</v>
      </c>
      <c r="F45" s="159"/>
      <c r="G45" s="159"/>
    </row>
    <row r="46" spans="1:7" s="356" customFormat="1" x14ac:dyDescent="0.2"/>
    <row r="47" spans="1:7" s="70" customFormat="1" ht="90.75" customHeight="1" x14ac:dyDescent="0.2">
      <c r="A47" s="170" t="s">
        <v>303</v>
      </c>
      <c r="B47" s="159"/>
      <c r="C47" s="159"/>
      <c r="D47" s="169"/>
      <c r="E47" s="159" t="s">
        <v>302</v>
      </c>
      <c r="F47" s="159"/>
      <c r="G47" s="159"/>
    </row>
    <row r="48" spans="1:7" s="356" customFormat="1" x14ac:dyDescent="0.2"/>
    <row r="49" spans="1:7" s="72" customFormat="1" ht="30" x14ac:dyDescent="0.2">
      <c r="A49" s="170" t="s">
        <v>301</v>
      </c>
      <c r="B49" s="159"/>
      <c r="C49" s="159"/>
      <c r="D49" s="169"/>
      <c r="E49" s="159" t="s">
        <v>300</v>
      </c>
      <c r="F49" s="159"/>
      <c r="G49" s="159"/>
    </row>
    <row r="50" spans="1:7" s="356" customFormat="1" x14ac:dyDescent="0.2">
      <c r="A50" s="356">
        <v>3.37</v>
      </c>
      <c r="B50" s="356">
        <v>3.37</v>
      </c>
      <c r="C50" s="356">
        <v>3.37</v>
      </c>
      <c r="D50" s="356">
        <v>3.37</v>
      </c>
      <c r="E50" s="356">
        <v>3.37</v>
      </c>
      <c r="F50" s="356">
        <v>3.37</v>
      </c>
      <c r="G50" s="356">
        <v>3.37</v>
      </c>
    </row>
    <row r="51" spans="1:7" s="72" customFormat="1" ht="18.600000000000001" customHeight="1" x14ac:dyDescent="0.2">
      <c r="A51" s="155">
        <v>40020100</v>
      </c>
      <c r="B51" s="155">
        <v>7800</v>
      </c>
      <c r="C51" s="155">
        <v>100</v>
      </c>
      <c r="D51" s="155">
        <v>16</v>
      </c>
      <c r="E51" s="153" t="s">
        <v>299</v>
      </c>
      <c r="F51" s="155"/>
      <c r="G51" s="155"/>
    </row>
    <row r="52" spans="1:7" s="356" customFormat="1" x14ac:dyDescent="0.2"/>
    <row r="53" spans="1:7" s="72" customFormat="1" ht="18.600000000000001" customHeight="1" x14ac:dyDescent="0.2">
      <c r="A53" s="119">
        <v>42010100</v>
      </c>
      <c r="B53" s="119">
        <v>7800</v>
      </c>
      <c r="C53" s="119">
        <v>100</v>
      </c>
      <c r="D53" s="168">
        <v>42</v>
      </c>
      <c r="E53" s="70" t="s">
        <v>298</v>
      </c>
      <c r="F53" s="167">
        <v>5.0000000000000001E-3</v>
      </c>
      <c r="G53" s="167">
        <v>0.01</v>
      </c>
    </row>
    <row r="54" spans="1:7" s="72" customFormat="1" ht="18.600000000000001" customHeight="1" x14ac:dyDescent="0.2">
      <c r="A54" s="166">
        <v>42020202</v>
      </c>
      <c r="B54" s="166">
        <v>7270</v>
      </c>
      <c r="C54" s="165">
        <v>0</v>
      </c>
      <c r="D54" s="164">
        <v>42</v>
      </c>
      <c r="E54" s="159" t="s">
        <v>298</v>
      </c>
      <c r="F54" s="162">
        <v>1.59</v>
      </c>
      <c r="G54" s="162">
        <v>1.59</v>
      </c>
    </row>
    <row r="55" spans="1:7" s="356" customFormat="1" x14ac:dyDescent="0.2"/>
    <row r="56" spans="1:7" s="72" customFormat="1" ht="90" x14ac:dyDescent="0.2">
      <c r="A56" s="155">
        <v>45020100</v>
      </c>
      <c r="B56" s="163">
        <v>825</v>
      </c>
      <c r="C56" s="161">
        <v>0</v>
      </c>
      <c r="D56" s="160"/>
      <c r="E56" s="159" t="s">
        <v>297</v>
      </c>
      <c r="F56" s="162">
        <v>13</v>
      </c>
      <c r="G56" s="162">
        <v>10</v>
      </c>
    </row>
    <row r="57" spans="1:7" s="356" customFormat="1" x14ac:dyDescent="0.2"/>
    <row r="58" spans="1:7" s="72" customFormat="1" ht="78.599999999999994" customHeight="1" x14ac:dyDescent="0.2">
      <c r="A58" s="155">
        <v>45020100</v>
      </c>
      <c r="B58" s="155">
        <v>7270</v>
      </c>
      <c r="C58" s="161">
        <v>60</v>
      </c>
      <c r="D58" s="160"/>
      <c r="E58" s="159" t="s">
        <v>296</v>
      </c>
      <c r="F58" s="162">
        <v>4.5</v>
      </c>
      <c r="G58" s="162">
        <v>2.5</v>
      </c>
    </row>
    <row r="59" spans="1:7" s="356" customFormat="1" x14ac:dyDescent="0.2"/>
    <row r="60" spans="1:7" s="72" customFormat="1" ht="94.9" customHeight="1" x14ac:dyDescent="0.2">
      <c r="A60" s="155">
        <v>45020100</v>
      </c>
      <c r="B60" s="155">
        <v>7840</v>
      </c>
      <c r="C60" s="161">
        <v>0</v>
      </c>
      <c r="D60" s="160"/>
      <c r="E60" s="159" t="s">
        <v>295</v>
      </c>
      <c r="F60" s="159">
        <v>36.164999999999999</v>
      </c>
      <c r="G60" s="159">
        <v>21.34</v>
      </c>
    </row>
    <row r="61" spans="1:7" s="359" customFormat="1" x14ac:dyDescent="0.2">
      <c r="A61" s="356"/>
    </row>
    <row r="62" spans="1:7" s="151" customFormat="1" ht="99" customHeight="1" x14ac:dyDescent="0.2">
      <c r="A62" s="94">
        <v>45020100</v>
      </c>
      <c r="B62" s="150" t="s">
        <v>157</v>
      </c>
      <c r="C62" s="149" t="s">
        <v>294</v>
      </c>
      <c r="D62" s="93"/>
      <c r="E62" s="71" t="s">
        <v>293</v>
      </c>
      <c r="F62" s="158">
        <v>8.35</v>
      </c>
      <c r="G62" s="158">
        <v>8.85</v>
      </c>
    </row>
    <row r="63" spans="1:7" s="151" customFormat="1" ht="33" customHeight="1" x14ac:dyDescent="0.2">
      <c r="A63" s="72"/>
      <c r="E63" s="70" t="s">
        <v>288</v>
      </c>
    </row>
    <row r="64" spans="1:7" s="358" customFormat="1" x14ac:dyDescent="0.2">
      <c r="A64" s="360"/>
    </row>
    <row r="65" spans="1:7" s="151" customFormat="1" x14ac:dyDescent="0.2">
      <c r="A65" s="72"/>
      <c r="E65" s="157" t="s">
        <v>292</v>
      </c>
      <c r="F65" s="156">
        <v>2014</v>
      </c>
      <c r="G65" s="156">
        <v>2015</v>
      </c>
    </row>
    <row r="66" spans="1:7" s="151" customFormat="1" x14ac:dyDescent="0.2">
      <c r="A66" s="155"/>
      <c r="B66" s="154"/>
      <c r="C66" s="154"/>
      <c r="D66" s="154"/>
      <c r="E66" s="153" t="s">
        <v>291</v>
      </c>
      <c r="F66" s="152">
        <v>1.1000000000000001</v>
      </c>
      <c r="G66" s="152">
        <v>0</v>
      </c>
    </row>
    <row r="67" spans="1:7" s="356" customFormat="1" x14ac:dyDescent="0.2"/>
    <row r="68" spans="1:7" s="70" customFormat="1" ht="103.15" customHeight="1" x14ac:dyDescent="0.2">
      <c r="A68" s="94">
        <v>45020400</v>
      </c>
      <c r="B68" s="150">
        <v>7880</v>
      </c>
      <c r="C68" s="149" t="s">
        <v>290</v>
      </c>
      <c r="D68" s="148"/>
      <c r="E68" s="71" t="s">
        <v>289</v>
      </c>
      <c r="F68" s="71">
        <v>293.274</v>
      </c>
      <c r="G68" s="71">
        <v>262.20999999999998</v>
      </c>
    </row>
    <row r="69" spans="1:7" s="71" customFormat="1" ht="36.6" customHeight="1" x14ac:dyDescent="0.2">
      <c r="E69" s="70" t="s">
        <v>288</v>
      </c>
    </row>
    <row r="70" spans="1:7" s="358" customFormat="1" ht="16.149999999999999" customHeight="1" x14ac:dyDescent="0.2">
      <c r="A70" s="357"/>
    </row>
    <row r="71" spans="1:7" s="147" customFormat="1" x14ac:dyDescent="0.2">
      <c r="E71" s="146" t="s">
        <v>287</v>
      </c>
      <c r="F71" s="142">
        <v>2014</v>
      </c>
      <c r="G71" s="142">
        <v>2015</v>
      </c>
    </row>
    <row r="72" spans="1:7" s="147" customFormat="1" x14ac:dyDescent="0.2">
      <c r="E72" s="141" t="s">
        <v>283</v>
      </c>
      <c r="F72" s="140">
        <v>2.65</v>
      </c>
      <c r="G72" s="140">
        <v>2.31</v>
      </c>
    </row>
    <row r="73" spans="1:7" s="147" customFormat="1" x14ac:dyDescent="0.2">
      <c r="E73" s="141" t="s">
        <v>282</v>
      </c>
      <c r="F73" s="140">
        <v>5.6</v>
      </c>
      <c r="G73" s="140">
        <v>6.1</v>
      </c>
    </row>
    <row r="74" spans="1:7" s="147" customFormat="1" x14ac:dyDescent="0.2">
      <c r="E74" s="141" t="s">
        <v>286</v>
      </c>
      <c r="F74" s="140">
        <v>117.851</v>
      </c>
      <c r="G74" s="140">
        <v>105</v>
      </c>
    </row>
    <row r="75" spans="1:7" s="147" customFormat="1" x14ac:dyDescent="0.2">
      <c r="E75" s="145" t="s">
        <v>277</v>
      </c>
      <c r="F75" s="144">
        <f>SUM(F72:F74)</f>
        <v>126.101</v>
      </c>
      <c r="G75" s="144">
        <f>SUM(G72:G74)</f>
        <v>113.41</v>
      </c>
    </row>
    <row r="76" spans="1:7" s="358" customFormat="1" x14ac:dyDescent="0.2">
      <c r="A76" s="357"/>
    </row>
    <row r="77" spans="1:7" s="88" customFormat="1" x14ac:dyDescent="0.2">
      <c r="E77" s="146" t="s">
        <v>285</v>
      </c>
      <c r="F77" s="142">
        <v>2014</v>
      </c>
      <c r="G77" s="142">
        <v>2015</v>
      </c>
    </row>
    <row r="78" spans="1:7" s="88" customFormat="1" x14ac:dyDescent="0.2">
      <c r="E78" s="141" t="s">
        <v>283</v>
      </c>
      <c r="F78" s="140">
        <v>46.012999999999998</v>
      </c>
      <c r="G78" s="140">
        <v>21.8</v>
      </c>
    </row>
    <row r="79" spans="1:7" s="88" customFormat="1" x14ac:dyDescent="0.2">
      <c r="E79" s="141" t="s">
        <v>282</v>
      </c>
      <c r="F79" s="140">
        <v>99.484999999999999</v>
      </c>
      <c r="G79" s="140">
        <v>107.1</v>
      </c>
    </row>
    <row r="80" spans="1:7" s="88" customFormat="1" x14ac:dyDescent="0.2">
      <c r="E80" s="141" t="s">
        <v>281</v>
      </c>
      <c r="F80" s="140">
        <v>9</v>
      </c>
      <c r="G80" s="140">
        <v>5.5</v>
      </c>
    </row>
    <row r="81" spans="1:7" s="88" customFormat="1" x14ac:dyDescent="0.2">
      <c r="E81" s="141" t="s">
        <v>280</v>
      </c>
      <c r="F81" s="140">
        <v>0</v>
      </c>
      <c r="G81" s="140">
        <v>0</v>
      </c>
    </row>
    <row r="82" spans="1:7" s="88" customFormat="1" x14ac:dyDescent="0.2">
      <c r="E82" s="141" t="s">
        <v>279</v>
      </c>
      <c r="F82" s="140">
        <v>5.4</v>
      </c>
      <c r="G82" s="140">
        <v>5.4</v>
      </c>
    </row>
    <row r="83" spans="1:7" s="88" customFormat="1" x14ac:dyDescent="0.2">
      <c r="E83" s="71" t="s">
        <v>278</v>
      </c>
      <c r="F83" s="140">
        <v>7.2750000000000004</v>
      </c>
      <c r="G83" s="140">
        <v>9</v>
      </c>
    </row>
    <row r="84" spans="1:7" s="88" customFormat="1" x14ac:dyDescent="0.2">
      <c r="E84" s="145" t="s">
        <v>277</v>
      </c>
      <c r="F84" s="144">
        <f>SUM(F78:F83)</f>
        <v>167.173</v>
      </c>
      <c r="G84" s="144">
        <f>SUM(G78:G83)</f>
        <v>148.80000000000001</v>
      </c>
    </row>
    <row r="85" spans="1:7" s="358" customFormat="1" x14ac:dyDescent="0.2">
      <c r="A85" s="357"/>
    </row>
    <row r="86" spans="1:7" s="88" customFormat="1" x14ac:dyDescent="0.2">
      <c r="E86" s="143" t="s">
        <v>284</v>
      </c>
      <c r="F86" s="142">
        <v>2014</v>
      </c>
      <c r="G86" s="142">
        <v>2015</v>
      </c>
    </row>
    <row r="87" spans="1:7" s="88" customFormat="1" x14ac:dyDescent="0.2">
      <c r="E87" s="141" t="s">
        <v>283</v>
      </c>
      <c r="F87" s="140">
        <v>35.825000000000003</v>
      </c>
      <c r="G87" s="140">
        <v>35.825000000000003</v>
      </c>
    </row>
    <row r="88" spans="1:7" s="88" customFormat="1" x14ac:dyDescent="0.2">
      <c r="E88" s="141" t="s">
        <v>282</v>
      </c>
      <c r="F88" s="140">
        <v>127.175</v>
      </c>
      <c r="G88" s="140">
        <v>127.175</v>
      </c>
    </row>
    <row r="89" spans="1:7" s="88" customFormat="1" ht="15" customHeight="1" x14ac:dyDescent="0.2">
      <c r="E89" s="141" t="s">
        <v>281</v>
      </c>
      <c r="F89" s="140">
        <v>8</v>
      </c>
      <c r="G89" s="140">
        <v>8</v>
      </c>
    </row>
    <row r="90" spans="1:7" s="88" customFormat="1" x14ac:dyDescent="0.2">
      <c r="E90" s="141" t="s">
        <v>280</v>
      </c>
      <c r="F90" s="140">
        <v>0</v>
      </c>
      <c r="G90" s="140">
        <v>0</v>
      </c>
    </row>
    <row r="91" spans="1:7" s="88" customFormat="1" x14ac:dyDescent="0.2">
      <c r="E91" s="141" t="s">
        <v>279</v>
      </c>
      <c r="F91" s="140">
        <v>0</v>
      </c>
      <c r="G91" s="140">
        <v>16.34</v>
      </c>
    </row>
    <row r="92" spans="1:7" s="88" customFormat="1" x14ac:dyDescent="0.2">
      <c r="E92" s="118" t="s">
        <v>278</v>
      </c>
      <c r="F92" s="140">
        <v>10.651999999999999</v>
      </c>
      <c r="G92" s="140">
        <v>10.651999999999999</v>
      </c>
    </row>
    <row r="93" spans="1:7" s="88" customFormat="1" x14ac:dyDescent="0.2">
      <c r="A93" s="139"/>
      <c r="B93" s="139"/>
      <c r="C93" s="139"/>
      <c r="D93" s="139"/>
      <c r="E93" s="138" t="s">
        <v>277</v>
      </c>
      <c r="F93" s="137">
        <f>SUM(F87:F92)</f>
        <v>181.65199999999999</v>
      </c>
      <c r="G93" s="137">
        <f>SUM(G87:G92)</f>
        <v>197.99199999999999</v>
      </c>
    </row>
    <row r="95" spans="1:7" s="364" customFormat="1" ht="14.25" x14ac:dyDescent="0.3">
      <c r="A95" s="364" t="s">
        <v>107</v>
      </c>
    </row>
    <row r="96" spans="1:7" s="363" customFormat="1" ht="69.599999999999994" customHeight="1" x14ac:dyDescent="0.2">
      <c r="A96" s="363" t="s">
        <v>276</v>
      </c>
    </row>
  </sheetData>
  <mergeCells count="30">
    <mergeCell ref="A1:XFD1"/>
    <mergeCell ref="A2:XFD2"/>
    <mergeCell ref="A96:XFD96"/>
    <mergeCell ref="A95:XFD95"/>
    <mergeCell ref="A3:XFD3"/>
    <mergeCell ref="B4:C4"/>
    <mergeCell ref="A6:XFD6"/>
    <mergeCell ref="A9:XFD9"/>
    <mergeCell ref="A11:XFD11"/>
    <mergeCell ref="A13:XFD13"/>
    <mergeCell ref="A15:XFD15"/>
    <mergeCell ref="A17:XFD17"/>
    <mergeCell ref="A19:XFD19"/>
    <mergeCell ref="A38:XFD38"/>
    <mergeCell ref="A40:XFD40"/>
    <mergeCell ref="A42:XFD42"/>
    <mergeCell ref="A44:XFD44"/>
    <mergeCell ref="A46:XFD46"/>
    <mergeCell ref="A48:XFD48"/>
    <mergeCell ref="A50:XFD50"/>
    <mergeCell ref="A52:XFD52"/>
    <mergeCell ref="A67:XFD67"/>
    <mergeCell ref="A70:XFD70"/>
    <mergeCell ref="A76:XFD76"/>
    <mergeCell ref="A85:XFD85"/>
    <mergeCell ref="A55:XFD55"/>
    <mergeCell ref="A57:XFD57"/>
    <mergeCell ref="A59:XFD59"/>
    <mergeCell ref="A61:XFD61"/>
    <mergeCell ref="A64:XFD64"/>
  </mergeCells>
  <pageMargins left="0.70866141732283472" right="0.70866141732283472" top="0.78740157480314965" bottom="0.78740157480314965" header="0.31496062992125984" footer="0.31496062992125984"/>
  <pageSetup paperSize="9" scale="9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workbookViewId="0">
      <selection sqref="A1:XFD1"/>
    </sheetView>
  </sheetViews>
  <sheetFormatPr baseColWidth="10" defaultRowHeight="12.75" outlineLevelRow="1" x14ac:dyDescent="0.2"/>
  <cols>
    <col min="1" max="1" width="3.5703125" style="21" customWidth="1"/>
    <col min="2" max="2" width="7.28515625" style="21" customWidth="1"/>
    <col min="3" max="3" width="6.5703125" style="21" customWidth="1"/>
    <col min="4" max="4" width="35.85546875" style="21" bestFit="1" customWidth="1"/>
    <col min="5" max="5" width="8.7109375" style="199" customWidth="1"/>
    <col min="6" max="6" width="9.140625" style="198" customWidth="1"/>
    <col min="7" max="7" width="10" style="197" customWidth="1"/>
    <col min="8" max="8" width="10.140625" style="195" customWidth="1"/>
    <col min="9" max="9" width="10.7109375" style="196" customWidth="1"/>
    <col min="10" max="10" width="9.5703125" style="195" customWidth="1" collapsed="1"/>
    <col min="11" max="12" width="10.28515625" style="21" customWidth="1"/>
    <col min="13" max="16384" width="11.42578125" style="21"/>
  </cols>
  <sheetData>
    <row r="1" spans="1:12" s="376" customFormat="1" ht="15.6" customHeight="1" x14ac:dyDescent="0.2">
      <c r="A1" s="375" t="s">
        <v>375</v>
      </c>
    </row>
    <row r="2" spans="1:12" s="377" customFormat="1" ht="14.25" customHeight="1" x14ac:dyDescent="0.2">
      <c r="A2" s="377" t="s">
        <v>374</v>
      </c>
    </row>
    <row r="3" spans="1:12" s="380" customFormat="1" x14ac:dyDescent="0.2"/>
    <row r="4" spans="1:12" ht="15" customHeight="1" x14ac:dyDescent="0.2">
      <c r="A4" s="230"/>
      <c r="B4" s="230"/>
      <c r="C4" s="230"/>
      <c r="D4" s="230"/>
      <c r="E4" s="292">
        <v>2009</v>
      </c>
      <c r="F4" s="292">
        <v>2010</v>
      </c>
      <c r="G4" s="292">
        <v>2011</v>
      </c>
      <c r="H4" s="292">
        <v>2012</v>
      </c>
      <c r="I4" s="293">
        <v>2013</v>
      </c>
      <c r="J4" s="292">
        <v>2014</v>
      </c>
      <c r="K4" s="292">
        <v>2015</v>
      </c>
      <c r="L4" s="293">
        <v>2016</v>
      </c>
    </row>
    <row r="5" spans="1:12" ht="24.6" customHeight="1" x14ac:dyDescent="0.2">
      <c r="A5" s="229"/>
      <c r="B5" s="229"/>
      <c r="C5" s="229"/>
      <c r="D5" s="229"/>
      <c r="E5" s="381" t="s">
        <v>373</v>
      </c>
      <c r="F5" s="381"/>
      <c r="G5" s="381"/>
      <c r="H5" s="381"/>
      <c r="I5" s="294" t="s">
        <v>372</v>
      </c>
      <c r="J5" s="382" t="s">
        <v>45</v>
      </c>
      <c r="K5" s="382"/>
      <c r="L5" s="382"/>
    </row>
    <row r="6" spans="1:12" s="383" customFormat="1" ht="24.6" customHeight="1" x14ac:dyDescent="0.2"/>
    <row r="7" spans="1:12" s="215" customFormat="1" ht="15.75" customHeight="1" x14ac:dyDescent="0.25">
      <c r="A7" s="206">
        <v>1</v>
      </c>
      <c r="B7" s="372" t="s">
        <v>371</v>
      </c>
      <c r="C7" s="372"/>
      <c r="D7" s="372"/>
      <c r="E7" s="205">
        <v>364.1686890924999</v>
      </c>
      <c r="F7" s="205">
        <v>462.38602894410008</v>
      </c>
      <c r="G7" s="205">
        <v>352.47561125120006</v>
      </c>
      <c r="H7" s="205">
        <v>417.20544733560007</v>
      </c>
      <c r="I7" s="205">
        <v>405.73310535190006</v>
      </c>
      <c r="J7" s="205">
        <v>418.52499999999998</v>
      </c>
      <c r="K7" s="205">
        <v>873.22500000000002</v>
      </c>
      <c r="L7" s="216">
        <v>889.42499999999995</v>
      </c>
    </row>
    <row r="8" spans="1:12" s="217" customFormat="1" x14ac:dyDescent="0.2">
      <c r="A8" s="219"/>
      <c r="B8" s="228" t="s">
        <v>370</v>
      </c>
      <c r="C8" s="373" t="s">
        <v>369</v>
      </c>
      <c r="D8" s="373"/>
      <c r="E8" s="30">
        <v>101.99901007379989</v>
      </c>
      <c r="F8" s="30">
        <v>104.68238261969999</v>
      </c>
      <c r="G8" s="30">
        <v>91.818883229999997</v>
      </c>
      <c r="H8" s="30">
        <v>75.134939500599984</v>
      </c>
      <c r="I8" s="209">
        <v>93.732099570000003</v>
      </c>
      <c r="J8" s="30">
        <v>85.025000000000006</v>
      </c>
      <c r="K8" s="30">
        <v>68.424999999999997</v>
      </c>
      <c r="L8" s="211">
        <v>68.424999999999997</v>
      </c>
    </row>
    <row r="9" spans="1:12" s="195" customFormat="1" x14ac:dyDescent="0.2">
      <c r="A9" s="196"/>
      <c r="B9" s="214"/>
      <c r="C9" s="373" t="s">
        <v>368</v>
      </c>
      <c r="D9" s="373"/>
      <c r="E9" s="30">
        <v>80.916119914199896</v>
      </c>
      <c r="F9" s="30">
        <v>85.460732199700004</v>
      </c>
      <c r="G9" s="30">
        <v>73.991635780199999</v>
      </c>
      <c r="H9" s="30">
        <v>58.923578550599998</v>
      </c>
      <c r="I9" s="209">
        <v>77.377677079999998</v>
      </c>
      <c r="J9" s="30">
        <v>68.23</v>
      </c>
      <c r="K9" s="30">
        <v>52.878999999999998</v>
      </c>
      <c r="L9" s="211">
        <v>52.878999999999998</v>
      </c>
    </row>
    <row r="10" spans="1:12" s="195" customFormat="1" x14ac:dyDescent="0.2">
      <c r="A10" s="196"/>
      <c r="B10" s="214"/>
      <c r="C10" s="373" t="s">
        <v>367</v>
      </c>
      <c r="D10" s="373"/>
      <c r="E10" s="30">
        <v>9.4481973295999993</v>
      </c>
      <c r="F10" s="30">
        <v>8.6659908600000009</v>
      </c>
      <c r="G10" s="30">
        <v>8.4989470697999998</v>
      </c>
      <c r="H10" s="30">
        <v>7.3048710899999998</v>
      </c>
      <c r="I10" s="209">
        <v>7.4224543000000001</v>
      </c>
      <c r="J10" s="30">
        <v>8</v>
      </c>
      <c r="K10" s="30">
        <v>8</v>
      </c>
      <c r="L10" s="211">
        <v>8</v>
      </c>
    </row>
    <row r="11" spans="1:12" s="195" customFormat="1" x14ac:dyDescent="0.2">
      <c r="A11" s="196"/>
      <c r="B11" s="210"/>
      <c r="C11" s="373" t="s">
        <v>366</v>
      </c>
      <c r="D11" s="373"/>
      <c r="E11" s="30">
        <v>11.634692830000001</v>
      </c>
      <c r="F11" s="30">
        <v>10.55565956</v>
      </c>
      <c r="G11" s="30">
        <v>9.3283003799999999</v>
      </c>
      <c r="H11" s="30">
        <v>8.9064898599999989</v>
      </c>
      <c r="I11" s="209">
        <v>8.9319681899999992</v>
      </c>
      <c r="J11" s="30">
        <v>8.7949999999999999</v>
      </c>
      <c r="K11" s="30">
        <v>7.5460000000000003</v>
      </c>
      <c r="L11" s="211">
        <v>7.5460000000000003</v>
      </c>
    </row>
    <row r="12" spans="1:12" s="217" customFormat="1" x14ac:dyDescent="0.2">
      <c r="A12" s="219"/>
      <c r="B12" s="214" t="s">
        <v>365</v>
      </c>
      <c r="C12" s="373" t="s">
        <v>364</v>
      </c>
      <c r="D12" s="373"/>
      <c r="E12" s="30">
        <v>262.16967901869998</v>
      </c>
      <c r="F12" s="30">
        <v>357.7036463244001</v>
      </c>
      <c r="G12" s="30">
        <v>260.65672802120008</v>
      </c>
      <c r="H12" s="30">
        <v>342.07050783500006</v>
      </c>
      <c r="I12" s="30">
        <v>312.00100578190006</v>
      </c>
      <c r="J12" s="30">
        <v>333.5</v>
      </c>
      <c r="K12" s="30">
        <v>804.8</v>
      </c>
      <c r="L12" s="208">
        <v>821</v>
      </c>
    </row>
    <row r="13" spans="1:12" s="227" customFormat="1" x14ac:dyDescent="0.2">
      <c r="A13" s="219"/>
      <c r="B13" s="214" t="s">
        <v>363</v>
      </c>
      <c r="C13" s="373" t="s">
        <v>362</v>
      </c>
      <c r="D13" s="373"/>
      <c r="E13" s="30">
        <v>247.96644338869999</v>
      </c>
      <c r="F13" s="30">
        <v>335.91317938040009</v>
      </c>
      <c r="G13" s="30">
        <v>242.28894145120006</v>
      </c>
      <c r="H13" s="30">
        <v>319.76501443500001</v>
      </c>
      <c r="I13" s="30">
        <v>270.43985599990003</v>
      </c>
      <c r="J13" s="30">
        <v>308.5</v>
      </c>
      <c r="K13" s="30">
        <v>779.8</v>
      </c>
      <c r="L13" s="223">
        <v>796</v>
      </c>
    </row>
    <row r="14" spans="1:12" s="222" customFormat="1" outlineLevel="1" x14ac:dyDescent="0.2">
      <c r="A14" s="196"/>
      <c r="B14" s="196"/>
      <c r="C14" s="373" t="s">
        <v>361</v>
      </c>
      <c r="D14" s="373" t="s">
        <v>360</v>
      </c>
      <c r="E14" s="30">
        <v>33.44952121</v>
      </c>
      <c r="F14" s="30">
        <v>49.732719039999999</v>
      </c>
      <c r="G14" s="30">
        <v>45.801171439999997</v>
      </c>
      <c r="H14" s="30">
        <v>50.437446369999982</v>
      </c>
      <c r="I14" s="209">
        <v>37.845040869999998</v>
      </c>
      <c r="J14" s="30">
        <v>42</v>
      </c>
      <c r="K14" s="30">
        <v>42</v>
      </c>
      <c r="L14" s="223">
        <v>42</v>
      </c>
    </row>
    <row r="15" spans="1:12" s="222" customFormat="1" outlineLevel="1" x14ac:dyDescent="0.2">
      <c r="A15" s="196"/>
      <c r="B15" s="196"/>
      <c r="C15" s="373" t="s">
        <v>359</v>
      </c>
      <c r="D15" s="373" t="s">
        <v>359</v>
      </c>
      <c r="E15" s="30">
        <v>98.641195720300004</v>
      </c>
      <c r="F15" s="30">
        <v>101.9352295203</v>
      </c>
      <c r="G15" s="30">
        <v>95.100090821199998</v>
      </c>
      <c r="H15" s="30">
        <v>112.81462588999999</v>
      </c>
      <c r="I15" s="209">
        <v>94.816955019999995</v>
      </c>
      <c r="J15" s="30">
        <v>95</v>
      </c>
      <c r="K15" s="30">
        <v>95</v>
      </c>
      <c r="L15" s="223">
        <v>95</v>
      </c>
    </row>
    <row r="16" spans="1:12" s="222" customFormat="1" outlineLevel="1" x14ac:dyDescent="0.2">
      <c r="A16" s="196"/>
      <c r="B16" s="196"/>
      <c r="C16" s="213" t="s">
        <v>333</v>
      </c>
      <c r="D16" s="213" t="s">
        <v>358</v>
      </c>
      <c r="E16" s="30">
        <v>63.126907379999999</v>
      </c>
      <c r="F16" s="30">
        <v>66.842553340000094</v>
      </c>
      <c r="G16" s="30">
        <v>66.869181951499996</v>
      </c>
      <c r="H16" s="30">
        <v>88.955988199999993</v>
      </c>
      <c r="I16" s="209">
        <v>72.680425450000001</v>
      </c>
      <c r="J16" s="30">
        <v>67</v>
      </c>
      <c r="K16" s="30">
        <v>67</v>
      </c>
      <c r="L16" s="223">
        <v>67</v>
      </c>
    </row>
    <row r="17" spans="1:12" s="222" customFormat="1" outlineLevel="1" x14ac:dyDescent="0.2">
      <c r="A17" s="196"/>
      <c r="B17" s="196"/>
      <c r="C17" s="373" t="s">
        <v>75</v>
      </c>
      <c r="D17" s="373" t="s">
        <v>75</v>
      </c>
      <c r="E17" s="30">
        <v>42.205211169999998</v>
      </c>
      <c r="F17" s="30">
        <v>117.11471541</v>
      </c>
      <c r="G17" s="30">
        <v>31.118606360000001</v>
      </c>
      <c r="H17" s="30">
        <v>82.286055760000011</v>
      </c>
      <c r="I17" s="209">
        <v>33.806758870000003</v>
      </c>
      <c r="J17" s="30">
        <v>84.5</v>
      </c>
      <c r="K17" s="30">
        <v>550.79999999999995</v>
      </c>
      <c r="L17" s="223">
        <v>567</v>
      </c>
    </row>
    <row r="18" spans="1:12" s="222" customFormat="1" outlineLevel="1" x14ac:dyDescent="0.2">
      <c r="A18" s="196"/>
      <c r="B18" s="196"/>
      <c r="C18" s="213" t="s">
        <v>333</v>
      </c>
      <c r="D18" s="213" t="s">
        <v>357</v>
      </c>
      <c r="E18" s="30">
        <v>12.354211169999999</v>
      </c>
      <c r="F18" s="30">
        <v>7.6380244099999999</v>
      </c>
      <c r="G18" s="30">
        <v>8.6916063599999998</v>
      </c>
      <c r="H18" s="30">
        <v>4.5590557599999997</v>
      </c>
      <c r="I18" s="209">
        <v>2.46275887</v>
      </c>
      <c r="J18" s="30">
        <v>3</v>
      </c>
      <c r="K18" s="30">
        <v>2.8</v>
      </c>
      <c r="L18" s="223">
        <v>3</v>
      </c>
    </row>
    <row r="19" spans="1:12" s="226" customFormat="1" outlineLevel="1" x14ac:dyDescent="0.2">
      <c r="A19" s="220"/>
      <c r="B19" s="196"/>
      <c r="C19" s="213"/>
      <c r="D19" s="213" t="s">
        <v>356</v>
      </c>
      <c r="E19" s="30">
        <v>29.850999999999999</v>
      </c>
      <c r="F19" s="30">
        <v>109.476691</v>
      </c>
      <c r="G19" s="30">
        <v>22.427</v>
      </c>
      <c r="H19" s="30">
        <v>77.727000000000004</v>
      </c>
      <c r="I19" s="209">
        <v>31.344000000000001</v>
      </c>
      <c r="J19" s="30">
        <v>81.5</v>
      </c>
      <c r="K19" s="30">
        <v>548</v>
      </c>
      <c r="L19" s="221">
        <v>564</v>
      </c>
    </row>
    <row r="20" spans="1:12" s="226" customFormat="1" outlineLevel="1" x14ac:dyDescent="0.2">
      <c r="A20" s="220"/>
      <c r="B20" s="196"/>
      <c r="C20" s="373" t="s">
        <v>355</v>
      </c>
      <c r="D20" s="373" t="s">
        <v>355</v>
      </c>
      <c r="E20" s="30">
        <v>12.6069521334</v>
      </c>
      <c r="F20" s="30">
        <v>16.541859230099998</v>
      </c>
      <c r="G20" s="30">
        <v>24.47540244</v>
      </c>
      <c r="H20" s="30">
        <v>10.76</v>
      </c>
      <c r="I20" s="209">
        <v>36.424572640000001</v>
      </c>
      <c r="J20" s="30">
        <v>29</v>
      </c>
      <c r="K20" s="30">
        <v>34</v>
      </c>
      <c r="L20" s="221">
        <v>34</v>
      </c>
    </row>
    <row r="21" spans="1:12" s="222" customFormat="1" outlineLevel="1" x14ac:dyDescent="0.2">
      <c r="A21" s="196"/>
      <c r="B21" s="196"/>
      <c r="C21" s="373" t="s">
        <v>354</v>
      </c>
      <c r="D21" s="373" t="s">
        <v>354</v>
      </c>
      <c r="E21" s="30">
        <v>22.001414915000002</v>
      </c>
      <c r="F21" s="30">
        <v>12.67209021</v>
      </c>
      <c r="G21" s="30">
        <v>7.5085967199999999</v>
      </c>
      <c r="H21" s="30">
        <v>11.22935023</v>
      </c>
      <c r="I21" s="209">
        <v>9.6170017799999989</v>
      </c>
      <c r="J21" s="30">
        <v>9</v>
      </c>
      <c r="K21" s="30">
        <v>9</v>
      </c>
      <c r="L21" s="223">
        <v>9</v>
      </c>
    </row>
    <row r="22" spans="1:12" s="220" customFormat="1" outlineLevel="1" x14ac:dyDescent="0.2">
      <c r="B22" s="196"/>
      <c r="C22" s="213" t="s">
        <v>333</v>
      </c>
      <c r="D22" s="213" t="s">
        <v>353</v>
      </c>
      <c r="E22" s="30">
        <v>2.9</v>
      </c>
      <c r="F22" s="30">
        <v>4.25321002</v>
      </c>
      <c r="G22" s="30">
        <v>3.3736172799999999</v>
      </c>
      <c r="H22" s="30">
        <v>4.3314294399999991</v>
      </c>
      <c r="I22" s="209">
        <v>7.0245140800000012</v>
      </c>
      <c r="J22" s="30">
        <v>5</v>
      </c>
      <c r="K22" s="30">
        <v>5</v>
      </c>
      <c r="L22" s="225">
        <v>5</v>
      </c>
    </row>
    <row r="23" spans="1:12" s="220" customFormat="1" outlineLevel="1" x14ac:dyDescent="0.2">
      <c r="B23" s="224"/>
      <c r="C23" s="373" t="s">
        <v>352</v>
      </c>
      <c r="D23" s="373" t="s">
        <v>351</v>
      </c>
      <c r="E23" s="30">
        <v>16.147857590000001</v>
      </c>
      <c r="F23" s="30">
        <v>16.508755010000002</v>
      </c>
      <c r="G23" s="30">
        <v>16.35402504</v>
      </c>
      <c r="H23" s="30">
        <v>15.386673849999999</v>
      </c>
      <c r="I23" s="209">
        <v>15.65365618</v>
      </c>
      <c r="J23" s="30">
        <v>17</v>
      </c>
      <c r="K23" s="30">
        <v>17</v>
      </c>
      <c r="L23" s="221">
        <v>17</v>
      </c>
    </row>
    <row r="24" spans="1:12" s="222" customFormat="1" outlineLevel="1" x14ac:dyDescent="0.2">
      <c r="A24" s="196"/>
      <c r="B24" s="196"/>
      <c r="C24" s="373" t="s">
        <v>71</v>
      </c>
      <c r="D24" s="373" t="s">
        <v>71</v>
      </c>
      <c r="E24" s="30">
        <v>17.498817089999999</v>
      </c>
      <c r="F24" s="30">
        <v>16.347854890000001</v>
      </c>
      <c r="G24" s="30">
        <v>18.124045070000001</v>
      </c>
      <c r="H24" s="30">
        <v>26.879603530000001</v>
      </c>
      <c r="I24" s="209">
        <v>29.102389809999998</v>
      </c>
      <c r="J24" s="30">
        <v>27</v>
      </c>
      <c r="K24" s="30">
        <v>27</v>
      </c>
      <c r="L24" s="223">
        <v>27</v>
      </c>
    </row>
    <row r="25" spans="1:12" s="222" customFormat="1" outlineLevel="1" x14ac:dyDescent="0.2">
      <c r="A25" s="196"/>
      <c r="B25" s="196"/>
      <c r="C25" s="373" t="s">
        <v>350</v>
      </c>
      <c r="D25" s="373" t="s">
        <v>350</v>
      </c>
      <c r="E25" s="30">
        <v>5.4154735599999846</v>
      </c>
      <c r="F25" s="30">
        <v>5.0599560700000552</v>
      </c>
      <c r="G25" s="30">
        <v>3.8070035600000161</v>
      </c>
      <c r="H25" s="30">
        <v>9.9712588050000015</v>
      </c>
      <c r="I25" s="209">
        <v>13.173480829900001</v>
      </c>
      <c r="J25" s="30">
        <v>5</v>
      </c>
      <c r="K25" s="30">
        <v>5</v>
      </c>
      <c r="L25" s="223">
        <v>5</v>
      </c>
    </row>
    <row r="26" spans="1:12" s="220" customFormat="1" outlineLevel="1" x14ac:dyDescent="0.2">
      <c r="B26" s="214" t="s">
        <v>349</v>
      </c>
      <c r="C26" s="373" t="s">
        <v>348</v>
      </c>
      <c r="D26" s="373"/>
      <c r="E26" s="30">
        <v>18.513923519999999</v>
      </c>
      <c r="F26" s="30">
        <v>19.986222733999998</v>
      </c>
      <c r="G26" s="30">
        <v>18.378777230000001</v>
      </c>
      <c r="H26" s="30">
        <v>23.582193789999998</v>
      </c>
      <c r="I26" s="209">
        <v>24.835651792000004</v>
      </c>
      <c r="J26" s="30">
        <v>24</v>
      </c>
      <c r="K26" s="30">
        <v>24</v>
      </c>
      <c r="L26" s="221">
        <v>24</v>
      </c>
    </row>
    <row r="27" spans="1:12" s="217" customFormat="1" x14ac:dyDescent="0.2">
      <c r="A27" s="219"/>
      <c r="B27" s="218" t="s">
        <v>347</v>
      </c>
      <c r="C27" s="373" t="s">
        <v>346</v>
      </c>
      <c r="D27" s="373"/>
      <c r="E27" s="30">
        <v>-4.3106878899999996</v>
      </c>
      <c r="F27" s="30">
        <v>1.80424421</v>
      </c>
      <c r="G27" s="30">
        <v>-1.09906599999999E-2</v>
      </c>
      <c r="H27" s="30">
        <v>-1.2767003899999994</v>
      </c>
      <c r="I27" s="209">
        <v>16.725497990000001</v>
      </c>
      <c r="J27" s="30">
        <v>1</v>
      </c>
      <c r="K27" s="30">
        <v>1</v>
      </c>
      <c r="L27" s="208">
        <v>1</v>
      </c>
    </row>
    <row r="28" spans="1:12" s="215" customFormat="1" ht="15" x14ac:dyDescent="0.25">
      <c r="A28" s="206">
        <v>2</v>
      </c>
      <c r="B28" s="372" t="s">
        <v>345</v>
      </c>
      <c r="C28" s="372"/>
      <c r="D28" s="372"/>
      <c r="E28" s="205">
        <v>455.74569490199997</v>
      </c>
      <c r="F28" s="205">
        <v>449.96731418410002</v>
      </c>
      <c r="G28" s="205">
        <v>446.82429451489998</v>
      </c>
      <c r="H28" s="205">
        <v>443.57293038299997</v>
      </c>
      <c r="I28" s="205">
        <v>476.726460627005</v>
      </c>
      <c r="J28" s="205">
        <v>444</v>
      </c>
      <c r="K28" s="205">
        <v>476</v>
      </c>
      <c r="L28" s="216">
        <v>487</v>
      </c>
    </row>
    <row r="29" spans="1:12" s="195" customFormat="1" x14ac:dyDescent="0.2">
      <c r="A29" s="196"/>
      <c r="B29" s="214" t="s">
        <v>344</v>
      </c>
      <c r="C29" s="373" t="s">
        <v>343</v>
      </c>
      <c r="D29" s="373"/>
      <c r="E29" s="30">
        <v>25.619365269999999</v>
      </c>
      <c r="F29" s="30">
        <v>39.623968009999999</v>
      </c>
      <c r="G29" s="30">
        <v>23.910969269999999</v>
      </c>
      <c r="H29" s="30">
        <v>18.8533265907</v>
      </c>
      <c r="I29" s="30">
        <v>35.042817540000001</v>
      </c>
      <c r="J29" s="30">
        <v>15.5032060564214</v>
      </c>
      <c r="K29" s="30">
        <v>16</v>
      </c>
      <c r="L29" s="211">
        <v>16</v>
      </c>
    </row>
    <row r="30" spans="1:12" s="195" customFormat="1" x14ac:dyDescent="0.2">
      <c r="A30" s="196"/>
      <c r="B30" s="214"/>
      <c r="C30" s="213" t="s">
        <v>333</v>
      </c>
      <c r="D30" s="213" t="s">
        <v>342</v>
      </c>
      <c r="E30" s="30">
        <v>13.043858</v>
      </c>
      <c r="F30" s="30">
        <v>14.87604923</v>
      </c>
      <c r="G30" s="30">
        <v>10.225</v>
      </c>
      <c r="H30" s="30">
        <v>8.4369612949999997</v>
      </c>
      <c r="I30" s="30">
        <v>10.316472640000001</v>
      </c>
      <c r="J30" s="30">
        <v>6</v>
      </c>
      <c r="K30" s="30">
        <v>6</v>
      </c>
      <c r="L30" s="211">
        <v>6</v>
      </c>
    </row>
    <row r="31" spans="1:12" s="195" customFormat="1" x14ac:dyDescent="0.2">
      <c r="A31" s="196"/>
      <c r="B31" s="212" t="s">
        <v>341</v>
      </c>
      <c r="C31" s="373" t="s">
        <v>340</v>
      </c>
      <c r="D31" s="373"/>
      <c r="E31" s="30">
        <v>193.37638914999999</v>
      </c>
      <c r="F31" s="30">
        <v>161.10114905</v>
      </c>
      <c r="G31" s="30">
        <v>192.22201443</v>
      </c>
      <c r="H31" s="30">
        <v>196.78568285</v>
      </c>
      <c r="I31" s="30">
        <v>192.82155698000003</v>
      </c>
      <c r="J31" s="30">
        <v>203</v>
      </c>
      <c r="K31" s="30">
        <v>204</v>
      </c>
      <c r="L31" s="211">
        <v>215</v>
      </c>
    </row>
    <row r="32" spans="1:12" s="195" customFormat="1" x14ac:dyDescent="0.2">
      <c r="A32" s="196"/>
      <c r="B32" s="212" t="s">
        <v>339</v>
      </c>
      <c r="C32" s="373" t="s">
        <v>338</v>
      </c>
      <c r="D32" s="373"/>
      <c r="E32" s="30">
        <v>1.91257893</v>
      </c>
      <c r="F32" s="30">
        <v>4.1820340299999996</v>
      </c>
      <c r="G32" s="30">
        <v>4.4197366999999996</v>
      </c>
      <c r="H32" s="30">
        <v>15.042947679999999</v>
      </c>
      <c r="I32" s="30">
        <v>12.80411381</v>
      </c>
      <c r="J32" s="30">
        <v>2</v>
      </c>
      <c r="K32" s="30">
        <v>2</v>
      </c>
      <c r="L32" s="211">
        <v>2</v>
      </c>
    </row>
    <row r="33" spans="1:12" s="195" customFormat="1" x14ac:dyDescent="0.2">
      <c r="A33" s="196"/>
      <c r="B33" s="212" t="s">
        <v>337</v>
      </c>
      <c r="C33" s="373" t="s">
        <v>64</v>
      </c>
      <c r="D33" s="373"/>
      <c r="E33" s="30">
        <v>234.837361552</v>
      </c>
      <c r="F33" s="30">
        <v>245.06016309410001</v>
      </c>
      <c r="G33" s="30">
        <v>226.27157411490001</v>
      </c>
      <c r="H33" s="30">
        <v>214.0909732623</v>
      </c>
      <c r="I33" s="30">
        <v>236.05797229700499</v>
      </c>
      <c r="J33" s="30">
        <v>223</v>
      </c>
      <c r="K33" s="30">
        <v>254</v>
      </c>
      <c r="L33" s="211">
        <v>254</v>
      </c>
    </row>
    <row r="34" spans="1:12" s="207" customFormat="1" x14ac:dyDescent="0.2">
      <c r="A34" s="196"/>
      <c r="B34" s="210" t="s">
        <v>336</v>
      </c>
      <c r="C34" s="196" t="s">
        <v>333</v>
      </c>
      <c r="D34" s="196" t="s">
        <v>335</v>
      </c>
      <c r="E34" s="30">
        <v>143.54486155199999</v>
      </c>
      <c r="F34" s="30">
        <v>145.95016309409999</v>
      </c>
      <c r="G34" s="30">
        <v>144.67721411490001</v>
      </c>
      <c r="H34" s="30">
        <v>144.01097326230001</v>
      </c>
      <c r="I34" s="209">
        <v>158.34</v>
      </c>
      <c r="J34" s="30">
        <v>144</v>
      </c>
      <c r="K34" s="30">
        <v>149</v>
      </c>
      <c r="L34" s="208">
        <v>149</v>
      </c>
    </row>
    <row r="35" spans="1:12" s="207" customFormat="1" x14ac:dyDescent="0.2">
      <c r="A35" s="196"/>
      <c r="B35" s="210" t="s">
        <v>334</v>
      </c>
      <c r="C35" s="196" t="s">
        <v>333</v>
      </c>
      <c r="D35" s="196" t="s">
        <v>332</v>
      </c>
      <c r="E35" s="30">
        <v>91.292500000000004</v>
      </c>
      <c r="F35" s="30">
        <v>99.11</v>
      </c>
      <c r="G35" s="30">
        <v>81.594359999999995</v>
      </c>
      <c r="H35" s="30">
        <v>70.08</v>
      </c>
      <c r="I35" s="209">
        <v>77.72</v>
      </c>
      <c r="J35" s="30">
        <v>79</v>
      </c>
      <c r="K35" s="30">
        <v>105</v>
      </c>
      <c r="L35" s="208">
        <v>105</v>
      </c>
    </row>
    <row r="36" spans="1:12" ht="15" customHeight="1" x14ac:dyDescent="0.2">
      <c r="A36" s="206">
        <v>3</v>
      </c>
      <c r="B36" s="372" t="s">
        <v>331</v>
      </c>
      <c r="C36" s="372"/>
      <c r="D36" s="372"/>
      <c r="E36" s="205">
        <v>819.91438399449987</v>
      </c>
      <c r="F36" s="205">
        <v>912.35334312820009</v>
      </c>
      <c r="G36" s="205">
        <v>799.29990576609998</v>
      </c>
      <c r="H36" s="205">
        <v>860.77837771860004</v>
      </c>
      <c r="I36" s="205">
        <v>882.45956597890506</v>
      </c>
      <c r="J36" s="205">
        <v>862.52499999999998</v>
      </c>
      <c r="K36" s="205">
        <v>1349.2249999999999</v>
      </c>
      <c r="L36" s="205">
        <v>1376.425</v>
      </c>
    </row>
    <row r="37" spans="1:12" ht="15" customHeight="1" x14ac:dyDescent="0.2">
      <c r="A37" s="204"/>
      <c r="B37" s="374" t="s">
        <v>330</v>
      </c>
      <c r="C37" s="374"/>
      <c r="D37" s="374"/>
      <c r="E37" s="203">
        <v>0.30203943735320543</v>
      </c>
      <c r="F37" s="203">
        <v>0.32</v>
      </c>
      <c r="G37" s="203">
        <v>0.27</v>
      </c>
      <c r="H37" s="203">
        <v>0.28212067048559503</v>
      </c>
      <c r="I37" s="203">
        <v>0.28171095482167757</v>
      </c>
      <c r="J37" s="203">
        <v>0.26554</v>
      </c>
      <c r="K37" s="203">
        <v>0.4</v>
      </c>
      <c r="L37" s="202">
        <v>0.39557999999999999</v>
      </c>
    </row>
    <row r="38" spans="1:12" s="200" customFormat="1" ht="15" customHeight="1" x14ac:dyDescent="0.2">
      <c r="A38" s="14"/>
      <c r="B38" s="307" t="s">
        <v>329</v>
      </c>
      <c r="C38" s="307"/>
      <c r="D38" s="307"/>
      <c r="E38" s="30">
        <v>271459.38</v>
      </c>
      <c r="F38" s="30">
        <v>282970</v>
      </c>
      <c r="G38" s="30">
        <v>299220</v>
      </c>
      <c r="H38" s="30">
        <v>305110</v>
      </c>
      <c r="I38" s="30">
        <v>313250</v>
      </c>
      <c r="J38" s="30">
        <v>324810</v>
      </c>
      <c r="K38" s="30">
        <v>336503</v>
      </c>
      <c r="L38" s="201">
        <v>347944</v>
      </c>
    </row>
    <row r="40" spans="1:12" s="316" customFormat="1" ht="15.75" customHeight="1" x14ac:dyDescent="0.2">
      <c r="A40" s="316" t="s">
        <v>39</v>
      </c>
    </row>
    <row r="41" spans="1:12" s="379" customFormat="1" ht="19.5" customHeight="1" x14ac:dyDescent="0.2">
      <c r="A41" s="378" t="s">
        <v>328</v>
      </c>
    </row>
  </sheetData>
  <mergeCells count="33">
    <mergeCell ref="A1:XFD1"/>
    <mergeCell ref="A2:XFD2"/>
    <mergeCell ref="A41:XFD41"/>
    <mergeCell ref="A40:XFD40"/>
    <mergeCell ref="A3:XFD3"/>
    <mergeCell ref="E5:H5"/>
    <mergeCell ref="J5:L5"/>
    <mergeCell ref="A6:XFD6"/>
    <mergeCell ref="B7:D7"/>
    <mergeCell ref="C8:D8"/>
    <mergeCell ref="C9:D9"/>
    <mergeCell ref="C10:D10"/>
    <mergeCell ref="C11:D11"/>
    <mergeCell ref="C12:D12"/>
    <mergeCell ref="C13:D13"/>
    <mergeCell ref="C14:D14"/>
    <mergeCell ref="C15:D15"/>
    <mergeCell ref="C17:D17"/>
    <mergeCell ref="C20:D20"/>
    <mergeCell ref="C21:D21"/>
    <mergeCell ref="C23:D23"/>
    <mergeCell ref="C24:D24"/>
    <mergeCell ref="C25:D25"/>
    <mergeCell ref="C26:D26"/>
    <mergeCell ref="C27:D27"/>
    <mergeCell ref="B37:D37"/>
    <mergeCell ref="B38:D38"/>
    <mergeCell ref="B28:D28"/>
    <mergeCell ref="C29:D29"/>
    <mergeCell ref="C31:D31"/>
    <mergeCell ref="C32:D32"/>
    <mergeCell ref="C33:D33"/>
    <mergeCell ref="B36:D36"/>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Normal="100" workbookViewId="0">
      <selection sqref="A1:XFD1"/>
    </sheetView>
  </sheetViews>
  <sheetFormatPr baseColWidth="10" defaultRowHeight="12.75" x14ac:dyDescent="0.2"/>
  <cols>
    <col min="1" max="1" width="18.85546875" style="21" customWidth="1"/>
    <col min="2" max="2" width="25.42578125" style="21" customWidth="1"/>
    <col min="3" max="8" width="8" style="21" customWidth="1"/>
    <col min="9" max="16384" width="11.42578125" style="21"/>
  </cols>
  <sheetData>
    <row r="1" spans="1:8" s="322" customFormat="1" x14ac:dyDescent="0.2">
      <c r="A1" s="322" t="s">
        <v>383</v>
      </c>
    </row>
    <row r="2" spans="1:8" s="390" customFormat="1" x14ac:dyDescent="0.2">
      <c r="A2" s="390" t="s">
        <v>382</v>
      </c>
    </row>
    <row r="3" spans="1:8" s="380" customFormat="1" x14ac:dyDescent="0.2"/>
    <row r="4" spans="1:8" s="3" customFormat="1" ht="25.5" customHeight="1" x14ac:dyDescent="0.2">
      <c r="A4" s="386" t="s">
        <v>381</v>
      </c>
      <c r="B4" s="386"/>
      <c r="C4" s="295">
        <v>2007</v>
      </c>
      <c r="D4" s="295">
        <v>2008</v>
      </c>
      <c r="E4" s="296">
        <v>2009</v>
      </c>
      <c r="F4" s="295">
        <v>2010</v>
      </c>
      <c r="G4" s="295">
        <v>2011</v>
      </c>
      <c r="H4" s="295">
        <v>2012</v>
      </c>
    </row>
    <row r="5" spans="1:8" s="387" customFormat="1" x14ac:dyDescent="0.2"/>
    <row r="6" spans="1:8" s="234" customFormat="1" x14ac:dyDescent="0.2">
      <c r="A6" s="388" t="s">
        <v>380</v>
      </c>
      <c r="B6" s="388"/>
      <c r="C6" s="11">
        <v>92.022328047600126</v>
      </c>
      <c r="D6" s="236">
        <v>102.7654715993</v>
      </c>
      <c r="E6" s="11">
        <v>90.364317243799903</v>
      </c>
      <c r="F6" s="235">
        <v>94.126723059699913</v>
      </c>
      <c r="G6" s="235">
        <v>82.490582849999996</v>
      </c>
      <c r="H6" s="235">
        <v>66.228449640600004</v>
      </c>
    </row>
    <row r="7" spans="1:8" s="3" customFormat="1" x14ac:dyDescent="0.2">
      <c r="B7" s="233" t="s">
        <v>379</v>
      </c>
      <c r="C7" s="15">
        <v>82.511415417300128</v>
      </c>
      <c r="D7" s="232">
        <v>92.849277429300002</v>
      </c>
      <c r="E7" s="15">
        <v>80.916119914199896</v>
      </c>
      <c r="F7" s="231">
        <v>85.460732199699919</v>
      </c>
      <c r="G7" s="231">
        <v>73.991635780199999</v>
      </c>
      <c r="H7" s="231">
        <f>H6-H8</f>
        <v>58.923578550600006</v>
      </c>
    </row>
    <row r="8" spans="1:8" s="3" customFormat="1" x14ac:dyDescent="0.2">
      <c r="B8" s="233" t="s">
        <v>378</v>
      </c>
      <c r="C8" s="15">
        <v>9.5109126303</v>
      </c>
      <c r="D8" s="232">
        <v>9.9161941699999989</v>
      </c>
      <c r="E8" s="15">
        <v>9.4481973295999993</v>
      </c>
      <c r="F8" s="231">
        <v>8.6659908600000009</v>
      </c>
      <c r="G8" s="231">
        <v>8.4989470697999998</v>
      </c>
      <c r="H8" s="231">
        <v>7.3048710899999998</v>
      </c>
    </row>
    <row r="9" spans="1:8" s="3" customFormat="1" ht="15.75" customHeight="1" x14ac:dyDescent="0.2">
      <c r="A9" s="389" t="s">
        <v>377</v>
      </c>
      <c r="B9" s="389"/>
      <c r="C9" s="15">
        <v>6.9656999342491588</v>
      </c>
      <c r="D9" s="232">
        <v>8.6504797661425403</v>
      </c>
      <c r="E9" s="15">
        <v>11.021189408040202</v>
      </c>
      <c r="F9" s="231">
        <v>10.31691545481339</v>
      </c>
      <c r="G9" s="15">
        <v>10.320354381993299</v>
      </c>
      <c r="H9" s="15">
        <v>7.6940622198540405</v>
      </c>
    </row>
    <row r="11" spans="1:8" s="385" customFormat="1" x14ac:dyDescent="0.2">
      <c r="A11" s="385" t="s">
        <v>39</v>
      </c>
    </row>
    <row r="12" spans="1:8" s="316" customFormat="1" ht="19.5" customHeight="1" x14ac:dyDescent="0.2">
      <c r="A12" s="384" t="s">
        <v>376</v>
      </c>
    </row>
  </sheetData>
  <mergeCells count="9">
    <mergeCell ref="A1:XFD1"/>
    <mergeCell ref="A2:XFD2"/>
    <mergeCell ref="A12:XFD12"/>
    <mergeCell ref="A11:XFD11"/>
    <mergeCell ref="A3:XFD3"/>
    <mergeCell ref="A4:B4"/>
    <mergeCell ref="A5:XFD5"/>
    <mergeCell ref="A6:B6"/>
    <mergeCell ref="A9:B9"/>
  </mergeCells>
  <pageMargins left="0.7" right="0.7" top="0.78740157499999996" bottom="0.78740157499999996"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1</vt:i4>
      </vt:variant>
    </vt:vector>
  </HeadingPairs>
  <TitlesOfParts>
    <vt:vector size="13" baseType="lpstr">
      <vt:lpstr>Tabelle1</vt:lpstr>
      <vt:lpstr>Tabelle2</vt:lpstr>
      <vt:lpstr>Tabelle3</vt:lpstr>
      <vt:lpstr>Tabelle4</vt:lpstr>
      <vt:lpstr>Tabelle5</vt:lpstr>
      <vt:lpstr>Tabellenteil_Tab.1</vt:lpstr>
      <vt:lpstr>Tabellenteil_Tab.1a</vt:lpstr>
      <vt:lpstr>Tabellenteil_Tab.2</vt:lpstr>
      <vt:lpstr>Tabellenteil_Tab.3</vt:lpstr>
      <vt:lpstr>Tabellenteil_Tab.4</vt:lpstr>
      <vt:lpstr>Tabellenteil_Tab.5</vt:lpstr>
      <vt:lpstr>Tabellenteil_Tab.6</vt:lpstr>
      <vt:lpstr>Tabellenteil_Tab.6!Druckbereich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Entwicklungszusammenarbeit - Tabellen 2014/2015</dc:title>
  <cp:lastModifiedBy>Leicher</cp:lastModifiedBy>
  <cp:lastPrinted>2014-08-26T08:06:31Z</cp:lastPrinted>
  <dcterms:created xsi:type="dcterms:W3CDTF">2014-08-25T15:02:50Z</dcterms:created>
  <dcterms:modified xsi:type="dcterms:W3CDTF">2014-08-26T08:09:55Z</dcterms:modified>
</cp:coreProperties>
</file>