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90" windowWidth="28515" windowHeight="12330"/>
  </bookViews>
  <sheets>
    <sheet name="Tabelle1" sheetId="1" r:id="rId1"/>
    <sheet name="Tabelle2" sheetId="2" r:id="rId2"/>
    <sheet name="Tabelle3" sheetId="3" r:id="rId3"/>
    <sheet name="Tabelle4" sheetId="6" r:id="rId4"/>
    <sheet name="Tabelle5" sheetId="4" r:id="rId5"/>
    <sheet name="Tabelle6" sheetId="5" r:id="rId6"/>
    <sheet name="Tabelle7" sheetId="7" r:id="rId7"/>
    <sheet name="Tabellenteil_Tab.1" sheetId="8" r:id="rId8"/>
    <sheet name="Tabellenteil_Tab.1a" sheetId="9" r:id="rId9"/>
    <sheet name="Tabellenteil_Tab.2" sheetId="10" r:id="rId10"/>
    <sheet name="Tabellenteil_Tab.3" sheetId="11" r:id="rId11"/>
    <sheet name="Tabellenteil_Tab.4" sheetId="12" r:id="rId12"/>
    <sheet name="Tabellenteil_Tab.5" sheetId="13" r:id="rId13"/>
    <sheet name="Tabellenteil_Tab.6" sheetId="14" r:id="rId14"/>
  </sheets>
  <calcPr calcId="145621"/>
</workbook>
</file>

<file path=xl/calcChain.xml><?xml version="1.0" encoding="utf-8"?>
<calcChain xmlns="http://schemas.openxmlformats.org/spreadsheetml/2006/main">
  <c r="H25" i="14" l="1"/>
  <c r="F25" i="14"/>
  <c r="H24" i="14"/>
  <c r="F24" i="14"/>
  <c r="H23" i="14"/>
  <c r="F23" i="14"/>
  <c r="H22" i="14"/>
  <c r="F22" i="14"/>
  <c r="H21" i="14"/>
  <c r="F21" i="14"/>
  <c r="H20" i="14"/>
  <c r="F20" i="14"/>
  <c r="H19" i="14"/>
  <c r="F19" i="14"/>
  <c r="H18" i="14"/>
  <c r="F18" i="14"/>
  <c r="H17" i="14"/>
  <c r="F17" i="14"/>
  <c r="H16" i="14"/>
  <c r="F16" i="14"/>
  <c r="H15" i="14"/>
  <c r="F15" i="14"/>
  <c r="H14" i="14"/>
  <c r="F14" i="14"/>
  <c r="H13" i="14"/>
  <c r="F13" i="14"/>
  <c r="H12" i="14"/>
  <c r="F12" i="14"/>
  <c r="H11" i="14"/>
  <c r="F11" i="14"/>
  <c r="H10" i="14"/>
  <c r="F10" i="14"/>
  <c r="H9" i="14"/>
  <c r="F9" i="14"/>
  <c r="H8" i="14"/>
  <c r="F8" i="14"/>
  <c r="H7" i="14"/>
  <c r="H26" i="14" s="1"/>
  <c r="F7" i="14"/>
  <c r="F35" i="9"/>
  <c r="F71" i="9"/>
  <c r="F80" i="9"/>
  <c r="F89" i="9"/>
  <c r="H10" i="8"/>
  <c r="K10" i="8"/>
  <c r="K102" i="8" s="1"/>
  <c r="K117" i="8" s="1"/>
  <c r="K133" i="8" s="1"/>
  <c r="H11" i="8"/>
  <c r="K11" i="8"/>
  <c r="H12" i="8"/>
  <c r="K12" i="8"/>
  <c r="H13" i="8"/>
  <c r="K13" i="8"/>
  <c r="H14" i="8"/>
  <c r="K14" i="8"/>
  <c r="H15" i="8"/>
  <c r="K15" i="8"/>
  <c r="H16" i="8"/>
  <c r="K16" i="8"/>
  <c r="H17" i="8"/>
  <c r="K17" i="8"/>
  <c r="H18" i="8"/>
  <c r="K18" i="8"/>
  <c r="H19" i="8"/>
  <c r="K19" i="8"/>
  <c r="H20" i="8"/>
  <c r="K20" i="8"/>
  <c r="H21" i="8"/>
  <c r="K21" i="8"/>
  <c r="H22" i="8"/>
  <c r="K22" i="8"/>
  <c r="H23" i="8"/>
  <c r="K23" i="8"/>
  <c r="H24" i="8"/>
  <c r="K24" i="8"/>
  <c r="H25" i="8"/>
  <c r="K25" i="8"/>
  <c r="H26" i="8"/>
  <c r="K26" i="8"/>
  <c r="H27" i="8"/>
  <c r="K27" i="8"/>
  <c r="H28" i="8"/>
  <c r="K28" i="8"/>
  <c r="H29" i="8"/>
  <c r="K29" i="8"/>
  <c r="H30" i="8"/>
  <c r="K30" i="8"/>
  <c r="H31" i="8"/>
  <c r="K31" i="8"/>
  <c r="H32" i="8"/>
  <c r="K32" i="8"/>
  <c r="H33" i="8"/>
  <c r="K33" i="8"/>
  <c r="H34" i="8"/>
  <c r="K34" i="8"/>
  <c r="H35" i="8"/>
  <c r="K35" i="8"/>
  <c r="H36" i="8"/>
  <c r="K36" i="8"/>
  <c r="H37" i="8"/>
  <c r="K37" i="8"/>
  <c r="H38" i="8"/>
  <c r="K38" i="8"/>
  <c r="H39" i="8"/>
  <c r="K39" i="8"/>
  <c r="H40" i="8"/>
  <c r="K40" i="8"/>
  <c r="H41" i="8"/>
  <c r="K41" i="8"/>
  <c r="H42" i="8"/>
  <c r="K42" i="8"/>
  <c r="H43" i="8"/>
  <c r="K43" i="8"/>
  <c r="H44" i="8"/>
  <c r="K44" i="8"/>
  <c r="H45" i="8"/>
  <c r="K45" i="8"/>
  <c r="H46" i="8"/>
  <c r="K46" i="8"/>
  <c r="H47" i="8"/>
  <c r="K47" i="8"/>
  <c r="H48" i="8"/>
  <c r="K48" i="8"/>
  <c r="H49" i="8"/>
  <c r="K49" i="8"/>
  <c r="H50" i="8"/>
  <c r="K50" i="8"/>
  <c r="H51" i="8"/>
  <c r="K51" i="8"/>
  <c r="H52" i="8"/>
  <c r="K52" i="8"/>
  <c r="H53" i="8"/>
  <c r="K53" i="8"/>
  <c r="H54" i="8"/>
  <c r="K54" i="8"/>
  <c r="H55" i="8"/>
  <c r="K55" i="8"/>
  <c r="H56" i="8"/>
  <c r="K56" i="8"/>
  <c r="H57" i="8"/>
  <c r="K57" i="8"/>
  <c r="H58" i="8"/>
  <c r="K58" i="8"/>
  <c r="H59" i="8"/>
  <c r="K59" i="8"/>
  <c r="H60" i="8"/>
  <c r="K60" i="8"/>
  <c r="H61" i="8"/>
  <c r="K61" i="8"/>
  <c r="H62" i="8"/>
  <c r="K62" i="8"/>
  <c r="H63" i="8"/>
  <c r="K63" i="8"/>
  <c r="H64" i="8"/>
  <c r="K64" i="8"/>
  <c r="H65" i="8"/>
  <c r="K65" i="8"/>
  <c r="H66" i="8"/>
  <c r="K66" i="8"/>
  <c r="H67" i="8"/>
  <c r="K67" i="8"/>
  <c r="H68" i="8"/>
  <c r="K68" i="8"/>
  <c r="H69" i="8"/>
  <c r="K69" i="8"/>
  <c r="H70" i="8"/>
  <c r="K70" i="8"/>
  <c r="H71" i="8"/>
  <c r="K71" i="8"/>
  <c r="H72" i="8"/>
  <c r="K72" i="8"/>
  <c r="H73" i="8"/>
  <c r="K73" i="8"/>
  <c r="H74" i="8"/>
  <c r="K74" i="8"/>
  <c r="H75" i="8"/>
  <c r="K75" i="8"/>
  <c r="H76" i="8"/>
  <c r="K76" i="8"/>
  <c r="H77" i="8"/>
  <c r="K77" i="8"/>
  <c r="H78" i="8"/>
  <c r="K78" i="8"/>
  <c r="H79" i="8"/>
  <c r="K79" i="8"/>
  <c r="H80" i="8"/>
  <c r="K80" i="8"/>
  <c r="H81" i="8"/>
  <c r="K81" i="8"/>
  <c r="H82" i="8"/>
  <c r="K82" i="8"/>
  <c r="H83" i="8"/>
  <c r="K83" i="8"/>
  <c r="H84" i="8"/>
  <c r="K84" i="8"/>
  <c r="H85" i="8"/>
  <c r="K85" i="8"/>
  <c r="H86" i="8"/>
  <c r="H87" i="8"/>
  <c r="H102" i="8" s="1"/>
  <c r="H117" i="8" s="1"/>
  <c r="H88" i="8"/>
  <c r="H89" i="8"/>
  <c r="H90" i="8"/>
  <c r="H91" i="8"/>
  <c r="H92" i="8"/>
  <c r="H93" i="8"/>
  <c r="H94" i="8"/>
  <c r="H95" i="8"/>
  <c r="H96" i="8"/>
  <c r="H97" i="8"/>
  <c r="K97" i="8"/>
  <c r="H98" i="8"/>
  <c r="K98" i="8"/>
  <c r="H99" i="8"/>
  <c r="K99" i="8"/>
  <c r="H100" i="8"/>
  <c r="K100" i="8"/>
  <c r="H101" i="8"/>
  <c r="K101" i="8"/>
  <c r="F102" i="8"/>
  <c r="F117" i="8" s="1"/>
  <c r="F133" i="8" s="1"/>
  <c r="I102" i="8"/>
  <c r="H105" i="8"/>
  <c r="H116" i="8" s="1"/>
  <c r="K105" i="8"/>
  <c r="H106" i="8"/>
  <c r="K106" i="8"/>
  <c r="H107" i="8"/>
  <c r="K107" i="8"/>
  <c r="H108" i="8"/>
  <c r="K108" i="8"/>
  <c r="H109" i="8"/>
  <c r="K109" i="8"/>
  <c r="H110" i="8"/>
  <c r="K110" i="8"/>
  <c r="H111" i="8"/>
  <c r="K111" i="8"/>
  <c r="H112" i="8"/>
  <c r="K112" i="8"/>
  <c r="H113" i="8"/>
  <c r="K113" i="8"/>
  <c r="H114" i="8"/>
  <c r="K114" i="8"/>
  <c r="H115" i="8"/>
  <c r="K115" i="8"/>
  <c r="F116" i="8"/>
  <c r="I116" i="8"/>
  <c r="K116" i="8"/>
  <c r="I117" i="8"/>
  <c r="I133" i="8" s="1"/>
  <c r="H120" i="8"/>
  <c r="H130" i="8" s="1"/>
  <c r="K120" i="8"/>
  <c r="H121" i="8"/>
  <c r="K121" i="8"/>
  <c r="H122" i="8"/>
  <c r="K122" i="8"/>
  <c r="H123" i="8"/>
  <c r="K123" i="8"/>
  <c r="H124" i="8"/>
  <c r="K124" i="8"/>
  <c r="H125" i="8"/>
  <c r="K125" i="8"/>
  <c r="H126" i="8"/>
  <c r="K126" i="8"/>
  <c r="H128" i="8"/>
  <c r="K128" i="8"/>
  <c r="H129" i="8"/>
  <c r="K129" i="8"/>
  <c r="F130" i="8"/>
  <c r="I130" i="8"/>
  <c r="K130" i="8"/>
  <c r="H133" i="8" l="1"/>
</calcChain>
</file>

<file path=xl/sharedStrings.xml><?xml version="1.0" encoding="utf-8"?>
<sst xmlns="http://schemas.openxmlformats.org/spreadsheetml/2006/main" count="594" uniqueCount="457">
  <si>
    <t>Quelle: BMeiA</t>
  </si>
  <si>
    <t xml:space="preserve">besetzte Palästinensische Gebiete </t>
  </si>
  <si>
    <t>Nicaragua (im Auslaufen)</t>
  </si>
  <si>
    <t>Karibik und Zentralamerika</t>
  </si>
  <si>
    <t>Bhutan</t>
  </si>
  <si>
    <t>Himalaya - Hindukusch</t>
  </si>
  <si>
    <t>Asien</t>
  </si>
  <si>
    <t>Moldau, Kosovo, Albanien, Georgien, Armenien</t>
  </si>
  <si>
    <t>Südkaukasus und Schwarzmeerregion, Westbalkan und Donauraum</t>
  </si>
  <si>
    <t>Südost- und Osteuropa</t>
  </si>
  <si>
    <t>Burkina Faso, Äthiopien, Uganda, Mosambik</t>
  </si>
  <si>
    <t>Westafrika und Sahel-Region, Südliches Afrika</t>
  </si>
  <si>
    <t>Afrika</t>
  </si>
  <si>
    <t>Schwerpunktländer</t>
  </si>
  <si>
    <t>Schwerpunktregionen</t>
  </si>
  <si>
    <t>Tabelle 1: Übersicht über die geografische Ausrichtung der OEZA (2013 - 2015)</t>
  </si>
  <si>
    <r>
      <t>*)</t>
    </r>
    <r>
      <rPr>
        <sz val="10"/>
        <rFont val="Arial"/>
        <family val="2"/>
      </rPr>
      <t xml:space="preserve"> Private Public Partnerships (PPPs) bezeichnen im DAC-Sinn Organisationen auf internationaler Ebene, in deren 
Entscheidungsgremien sowohl Repräsentanten von Staaten als auch solche der Zivilgesellschaft vertreten sind. Geringfügige 
rechnerische Divergenzen ergeben sich durch Rundungen.</t>
    </r>
  </si>
  <si>
    <t xml:space="preserve">
Quelle: BMeiA/ADA</t>
  </si>
  <si>
    <t>Gesamt</t>
  </si>
  <si>
    <t>Internationale und andere Träger gesamt (9-11)</t>
  </si>
  <si>
    <t>11. Sonstige</t>
  </si>
  <si>
    <t>10. Internationale NRO</t>
  </si>
  <si>
    <r>
      <t xml:space="preserve">9. Internationale Organisationen &amp; PPPs </t>
    </r>
    <r>
      <rPr>
        <vertAlign val="superscript"/>
        <sz val="10"/>
        <rFont val="Arial"/>
        <family val="2"/>
      </rPr>
      <t>*)</t>
    </r>
  </si>
  <si>
    <t>Institutionen des Empfängerlandes gesamt (7-8)</t>
  </si>
  <si>
    <t>8. NRO und sonstige Institutionen des Empfängerlandes</t>
  </si>
  <si>
    <t>7. Öffentliche Stellen/Ministerien des Empfängerlandes</t>
  </si>
  <si>
    <t>Österreichische Institutionen gesamt (1-6)</t>
  </si>
  <si>
    <t>Firmen &amp; Sonstige in Österreich gesamt (4-6)</t>
  </si>
  <si>
    <t>6. Öffentliche Stellen, Universitäten &amp; Sonstige in Österreich</t>
  </si>
  <si>
    <t>-</t>
  </si>
  <si>
    <t>5. Einzelpersonen (Konsulenten)</t>
  </si>
  <si>
    <t>4. Firmen in Österreich</t>
  </si>
  <si>
    <t>Österreichische NRO gesamt (1-3)</t>
  </si>
  <si>
    <t>3. Österreichische NRO, die vorwiegend Studienförderprogramme abwickeln</t>
  </si>
  <si>
    <t>2. Österreichische NRO, die vorwiegend Projekte in Österreich abwickeln</t>
  </si>
  <si>
    <t>1. Österreichische NRO, die vorwiegend Auslandsprojekte abwickeln</t>
  </si>
  <si>
    <t>%</t>
  </si>
  <si>
    <t>Mio. €</t>
  </si>
  <si>
    <t>Netto-Auszahlungen in Mio. € und in %</t>
  </si>
  <si>
    <t>Tabelle 2: Durchführungsstruktur der OEZA (ADA)</t>
  </si>
  <si>
    <t>Quelle: BMeiA/ADA</t>
  </si>
  <si>
    <t>Multilaterale EZA</t>
  </si>
  <si>
    <t>Bilaterale EZA</t>
  </si>
  <si>
    <t>davon</t>
  </si>
  <si>
    <t>ODA (in % des BNE)</t>
  </si>
  <si>
    <t>ODA-Gesamtauszahlungen</t>
  </si>
  <si>
    <t>Prognose</t>
  </si>
  <si>
    <t>Erfolg</t>
  </si>
  <si>
    <t>Netto-Auszahlungen in Mio. €</t>
  </si>
  <si>
    <t>Tabelle 3: ODA-Entwicklung 2007 - 2013</t>
  </si>
  <si>
    <t>(vorläufige Vergleichszahlen)</t>
  </si>
  <si>
    <t>Quelle: OECD, 2012</t>
  </si>
  <si>
    <t>Griechenland</t>
  </si>
  <si>
    <t>Korea</t>
  </si>
  <si>
    <t>Japan</t>
  </si>
  <si>
    <t>Italien</t>
  </si>
  <si>
    <t>Vereinigte Staaten</t>
  </si>
  <si>
    <t>Österreich</t>
  </si>
  <si>
    <t>Neuseeland</t>
  </si>
  <si>
    <t>Spanien</t>
  </si>
  <si>
    <t>Portugal</t>
  </si>
  <si>
    <t>Kanada</t>
  </si>
  <si>
    <t>Australien</t>
  </si>
  <si>
    <t>Deutschland</t>
  </si>
  <si>
    <t>Schweiz</t>
  </si>
  <si>
    <t>Frankreich</t>
  </si>
  <si>
    <t>Irland</t>
  </si>
  <si>
    <t>Finnland</t>
  </si>
  <si>
    <t>Belgien</t>
  </si>
  <si>
    <t>Großbritannien</t>
  </si>
  <si>
    <t>Niederlande</t>
  </si>
  <si>
    <t>Dänemark</t>
  </si>
  <si>
    <t>Luxemburg</t>
  </si>
  <si>
    <t>Norwegen</t>
  </si>
  <si>
    <t>Schweden</t>
  </si>
  <si>
    <t>Werte</t>
  </si>
  <si>
    <t>Diagramm 1: ODA 2011 - Prozentsatz des BNE</t>
  </si>
  <si>
    <t>Mrd. USD</t>
  </si>
  <si>
    <t>Diagramm 2: ODA 2011 - Beträge</t>
  </si>
  <si>
    <r>
      <t>*)</t>
    </r>
    <r>
      <rPr>
        <sz val="10"/>
        <rFont val="Arial"/>
        <family val="2"/>
      </rPr>
      <t xml:space="preserve"> BNE: 299.220.000.000
Geringfügige rechnerische Divergenzen ergeben sich durch Rundungen</t>
    </r>
  </si>
  <si>
    <t>0,27%</t>
  </si>
  <si>
    <r>
      <t xml:space="preserve">ODA in % des BNE </t>
    </r>
    <r>
      <rPr>
        <vertAlign val="superscript"/>
        <sz val="10"/>
        <rFont val="Arial"/>
        <family val="2"/>
      </rPr>
      <t>*)</t>
    </r>
  </si>
  <si>
    <t xml:space="preserve">Bilaterale Kredite &amp;  Equity Investment </t>
  </si>
  <si>
    <t>Bilaterale Zuschüsse</t>
  </si>
  <si>
    <t>GESAMT-ODA</t>
  </si>
  <si>
    <t>Summe andere
öffentliche
Körperschaften</t>
  </si>
  <si>
    <t>Summe
bundesfinanzierte
Leistungen</t>
  </si>
  <si>
    <t>Gesamtsumme</t>
  </si>
  <si>
    <t>in €</t>
  </si>
  <si>
    <t>Tabelle 4: Finanzierung der österreichischen ODA-Leistungen 2011</t>
  </si>
  <si>
    <r>
      <t>*)</t>
    </r>
    <r>
      <rPr>
        <sz val="10"/>
        <rFont val="Arial"/>
        <family val="2"/>
      </rPr>
      <t xml:space="preserve"> Davon operatives Budget (incl. ERP-Fonds) 82.490.583 Euro. Die Summe für operative Maßnahmen versteht sich abzüglich der Ausgaben für die Basisabgeltung (ca. 9,33 Mio.).
</t>
    </r>
    <r>
      <rPr>
        <vertAlign val="superscript"/>
        <sz val="10"/>
        <rFont val="Arial"/>
        <family val="2"/>
      </rPr>
      <t>**)</t>
    </r>
    <r>
      <rPr>
        <sz val="10"/>
        <rFont val="Arial"/>
        <family val="2"/>
      </rPr>
      <t xml:space="preserve">nicht zweckgebundene Beiträge
</t>
    </r>
    <r>
      <rPr>
        <vertAlign val="superscript"/>
        <sz val="10"/>
        <rFont val="Arial"/>
        <family val="2"/>
      </rPr>
      <t>***)</t>
    </r>
    <r>
      <rPr>
        <sz val="10"/>
        <rFont val="Arial"/>
        <family val="2"/>
      </rPr>
      <t xml:space="preserve">Pooled Fund (Korbfinanzierung): Bündelung der Finanzmittel mehrerer Geber, um die Vorteile der gemeinsamen Finanzierung eines Programms zu nutzen. 
</t>
    </r>
    <r>
      <rPr>
        <vertAlign val="superscript"/>
        <sz val="10"/>
        <rFont val="Arial"/>
        <family val="2"/>
      </rPr>
      <t>****)</t>
    </r>
    <r>
      <rPr>
        <sz val="10"/>
        <rFont val="Arial"/>
        <family val="2"/>
      </rPr>
      <t>In der ODA-Gesamtrechnung ergeben sich die OEZA/ADA-Verwaltungskosten aus der Basisabgeltung plus Verwaltungskosten aus Projektverträgen.</t>
    </r>
  </si>
  <si>
    <t>Andere  Organisationen</t>
  </si>
  <si>
    <t>Regionale Entwicklungsbanken</t>
  </si>
  <si>
    <t>IBRD/IDA</t>
  </si>
  <si>
    <t>EU</t>
  </si>
  <si>
    <t>Vereinte Nationen</t>
  </si>
  <si>
    <t xml:space="preserve">Multilaterale EZA </t>
  </si>
  <si>
    <t xml:space="preserve">Equity Investment </t>
  </si>
  <si>
    <t>Kredite</t>
  </si>
  <si>
    <t>Bilaterale Kredite &amp; Equity Investment</t>
  </si>
  <si>
    <t>davon: Humanitäre Hilfsmaßnahmen</t>
  </si>
  <si>
    <t>Asylwerber</t>
  </si>
  <si>
    <t>Öffentlichkeitsarbeit</t>
  </si>
  <si>
    <t>andere Auszahlungen im Geberland</t>
  </si>
  <si>
    <r>
      <t xml:space="preserve">Administrativkosten </t>
    </r>
    <r>
      <rPr>
        <vertAlign val="superscript"/>
        <sz val="10"/>
        <color theme="1"/>
        <rFont val="Arial"/>
        <family val="2"/>
      </rPr>
      <t>****)</t>
    </r>
  </si>
  <si>
    <t>Schuldenreduktionen</t>
  </si>
  <si>
    <t>davon: indirekte Studienplatzkosten</t>
  </si>
  <si>
    <t>Stipendien &amp; Trainings im Geberland</t>
  </si>
  <si>
    <t>Personalentsendungen &amp; andere techn. Hilfsleistungen</t>
  </si>
  <si>
    <t>davon: Zuschüsse zu Kreditfinanzierungen</t>
  </si>
  <si>
    <t>Projekte und projektähnliche Leistungen</t>
  </si>
  <si>
    <r>
      <t xml:space="preserve">Kernbeiträge </t>
    </r>
    <r>
      <rPr>
        <vertAlign val="superscript"/>
        <sz val="10"/>
        <color theme="1"/>
        <rFont val="Arial"/>
        <family val="2"/>
      </rPr>
      <t>**)</t>
    </r>
    <r>
      <rPr>
        <sz val="10"/>
        <color theme="1"/>
        <rFont val="Arial"/>
        <family val="2"/>
      </rPr>
      <t xml:space="preserve"> , Finanzierungsbeiträge, Pooled Funds</t>
    </r>
    <r>
      <rPr>
        <vertAlign val="superscript"/>
        <sz val="10"/>
        <color theme="1"/>
        <rFont val="Arial"/>
        <family val="2"/>
      </rPr>
      <t>***)</t>
    </r>
  </si>
  <si>
    <t>Budgethilfen</t>
  </si>
  <si>
    <t>ODA in % des BNE</t>
  </si>
  <si>
    <t>davon 
ERP-Fonds</t>
  </si>
  <si>
    <t xml:space="preserve">gesamt
</t>
  </si>
  <si>
    <t>Art der Umsetzung/Verwendungszweck</t>
  </si>
  <si>
    <t>davon OeEB</t>
  </si>
  <si>
    <t>(inkl. OeEB)</t>
  </si>
  <si>
    <t>(inkl. Katastrophen-fonds)</t>
  </si>
  <si>
    <t xml:space="preserve">Umsetzung Drittmittel durch ADA
</t>
  </si>
  <si>
    <r>
      <t xml:space="preserve">OEZA/ADA </t>
    </r>
    <r>
      <rPr>
        <vertAlign val="superscript"/>
        <sz val="10"/>
        <rFont val="Arial"/>
        <family val="2"/>
      </rPr>
      <t>*)</t>
    </r>
  </si>
  <si>
    <t>Summe
bundes-
finanzierte
Leistungen</t>
  </si>
  <si>
    <t>Sonstige
Bund</t>
  </si>
  <si>
    <t>BMLVS</t>
  </si>
  <si>
    <t>BMLFUW</t>
  </si>
  <si>
    <t>BMI</t>
  </si>
  <si>
    <t>BMUKK</t>
  </si>
  <si>
    <t>BMWF</t>
  </si>
  <si>
    <t>BMF</t>
  </si>
  <si>
    <t>BMeiA</t>
  </si>
  <si>
    <t>ADA</t>
  </si>
  <si>
    <t>GESAMT-ODA
2011</t>
  </si>
  <si>
    <t>Finanzierungsquelle</t>
  </si>
  <si>
    <t>Netto-Auszahlungen in €</t>
  </si>
  <si>
    <t>2.8 Bundesfinanzierte ODA-Leistungen 2011</t>
  </si>
  <si>
    <r>
      <t>*)</t>
    </r>
    <r>
      <rPr>
        <sz val="10"/>
        <rFont val="Palatino Linotype"/>
        <family val="1"/>
      </rPr>
      <t xml:space="preserve"> Anmerkungen siehe Folgetabelle</t>
    </r>
  </si>
  <si>
    <t>Quelle: BMF</t>
  </si>
  <si>
    <r>
      <t xml:space="preserve">Finanzieller Aufwand für Studierende aus Entwicklungsländern
 </t>
    </r>
    <r>
      <rPr>
        <vertAlign val="superscript"/>
        <sz val="10"/>
        <rFont val="Palatino Linotype"/>
        <family val="1"/>
      </rPr>
      <t>*)</t>
    </r>
  </si>
  <si>
    <t>UG 31</t>
  </si>
  <si>
    <t>3. Mittelbare technische Hilfe</t>
  </si>
  <si>
    <t xml:space="preserve">Summe sonstige bilaterale Leistungen </t>
  </si>
  <si>
    <r>
      <t xml:space="preserve">Nahrungsmittelhilfe-Übereinkommen 1980 </t>
    </r>
    <r>
      <rPr>
        <vertAlign val="superscript"/>
        <sz val="10"/>
        <rFont val="Palatino Linotype"/>
        <family val="1"/>
      </rPr>
      <t>*)</t>
    </r>
  </si>
  <si>
    <r>
      <t xml:space="preserve">Auslandseinsätze </t>
    </r>
    <r>
      <rPr>
        <vertAlign val="superscript"/>
        <sz val="10"/>
        <rFont val="Palatino Linotype"/>
        <family val="1"/>
      </rPr>
      <t>*)</t>
    </r>
  </si>
  <si>
    <r>
      <t xml:space="preserve">Aufwendungen für Personaleinsätze: Subventionslehrkräfte, Beauftragte für Bildungskooperation und Vorstudienlehrgänge
 </t>
    </r>
    <r>
      <rPr>
        <vertAlign val="superscript"/>
        <sz val="10"/>
        <rFont val="Palatino Linotype"/>
        <family val="1"/>
      </rPr>
      <t>*)</t>
    </r>
  </si>
  <si>
    <r>
      <t xml:space="preserve">Bilaterale Entwicklungsprojekte / Know-how-Transfer im
Sozialbereich </t>
    </r>
    <r>
      <rPr>
        <vertAlign val="superscript"/>
        <sz val="10"/>
        <rFont val="Palatino Linotype"/>
        <family val="1"/>
      </rPr>
      <t>*)</t>
    </r>
  </si>
  <si>
    <r>
      <t xml:space="preserve">Flüchtlingsbetreuung und Integration abzügl. Beiträge an intern.
Organ. </t>
    </r>
    <r>
      <rPr>
        <vertAlign val="superscript"/>
        <sz val="10"/>
        <rFont val="Palatino Linotype"/>
        <family val="1"/>
      </rPr>
      <t>*)</t>
    </r>
  </si>
  <si>
    <t>Betreuung / Grundversorgung</t>
  </si>
  <si>
    <r>
      <t xml:space="preserve">Auslandseinsätze gemäß BGBl. I Nr.38/1997 </t>
    </r>
    <r>
      <rPr>
        <vertAlign val="superscript"/>
        <sz val="10"/>
        <rFont val="Palatino Linotype"/>
        <family val="1"/>
      </rPr>
      <t>*)</t>
    </r>
  </si>
  <si>
    <r>
      <t xml:space="preserve">Ausbildung und Schulung von Polizeibediensteten </t>
    </r>
    <r>
      <rPr>
        <vertAlign val="superscript"/>
        <sz val="10"/>
        <rFont val="Palatino Linotype"/>
        <family val="1"/>
      </rPr>
      <t>*)</t>
    </r>
  </si>
  <si>
    <t>UG 11</t>
  </si>
  <si>
    <t>2. Sonstige bilaterale Leistungen des Bundes für Entwicklungsländer</t>
  </si>
  <si>
    <t>Summe Finanzhilfe</t>
  </si>
  <si>
    <t>Summe bilateral</t>
  </si>
  <si>
    <r>
      <t xml:space="preserve">Schuldenerleichterung infolge int. Aktionen </t>
    </r>
    <r>
      <rPr>
        <vertAlign val="superscript"/>
        <sz val="10"/>
        <rFont val="Palatino Linotype"/>
        <family val="1"/>
      </rPr>
      <t>*)</t>
    </r>
  </si>
  <si>
    <r>
      <t xml:space="preserve">OeKB: Zuschuss (sonstige grants) </t>
    </r>
    <r>
      <rPr>
        <vertAlign val="superscript"/>
        <sz val="10"/>
        <rFont val="Palatino Linotype"/>
        <family val="1"/>
      </rPr>
      <t>*)</t>
    </r>
  </si>
  <si>
    <r>
      <t xml:space="preserve">OeKB: Zuschuss (cash-grants) </t>
    </r>
    <r>
      <rPr>
        <vertAlign val="superscript"/>
        <sz val="10"/>
        <rFont val="Palatino Linotype"/>
        <family val="1"/>
      </rPr>
      <t>*)</t>
    </r>
  </si>
  <si>
    <r>
      <t xml:space="preserve">OeKB: Zuschuss (Kofinanzierung) </t>
    </r>
    <r>
      <rPr>
        <vertAlign val="superscript"/>
        <sz val="10"/>
        <rFont val="Palatino Linotype"/>
        <family val="1"/>
      </rPr>
      <t>*)</t>
    </r>
  </si>
  <si>
    <r>
      <t xml:space="preserve">OeKB: Zuschuss allgemein </t>
    </r>
    <r>
      <rPr>
        <vertAlign val="superscript"/>
        <sz val="10"/>
        <rFont val="Palatino Linotype"/>
        <family val="1"/>
      </rPr>
      <t>*)</t>
    </r>
  </si>
  <si>
    <t>Transferzahlungen an das Ausland (Auslandskatastrophenfonds)</t>
  </si>
  <si>
    <t xml:space="preserve">ADA Zuwendungen für operationelle Maßnahmen gem. § 10 Z 2
EZA-Gesetz </t>
  </si>
  <si>
    <t>ADA Basisabgeltung gem. § 10 Z 1 EZA-Gesetz</t>
  </si>
  <si>
    <t>Intern. Komitee vom Roten Kreuz (IKRK)</t>
  </si>
  <si>
    <r>
      <t xml:space="preserve">HOPE 87 Förderung von Jugendbeschäftigungs- und 
Jugendausbildungsproj. </t>
    </r>
    <r>
      <rPr>
        <vertAlign val="superscript"/>
        <sz val="10"/>
        <rFont val="Palatino Linotype"/>
        <family val="1"/>
      </rPr>
      <t>*)</t>
    </r>
  </si>
  <si>
    <t>b) bilateral</t>
  </si>
  <si>
    <t>Summe multilateral</t>
  </si>
  <si>
    <t>Laufende Transfers an Drittländer</t>
  </si>
  <si>
    <r>
      <t xml:space="preserve">Kapitaltransfers an Drittländer  (IFIs) </t>
    </r>
    <r>
      <rPr>
        <vertAlign val="superscript"/>
        <sz val="10"/>
        <rFont val="Palatino Linotype"/>
        <family val="1"/>
      </rPr>
      <t>*)</t>
    </r>
  </si>
  <si>
    <t>Verwaltungskosten (sonstige)</t>
  </si>
  <si>
    <t>Verwaltungskosten (technische Abwicklung)</t>
  </si>
  <si>
    <r>
      <t xml:space="preserve">Technische Kooperationsleistungen </t>
    </r>
    <r>
      <rPr>
        <vertAlign val="superscript"/>
        <sz val="10"/>
        <rFont val="Palatino Linotype"/>
        <family val="1"/>
      </rPr>
      <t>*)</t>
    </r>
  </si>
  <si>
    <r>
      <t xml:space="preserve">Multilaterale Investitions-Garantie Agentur (MIGA) </t>
    </r>
    <r>
      <rPr>
        <vertAlign val="superscript"/>
        <sz val="10"/>
        <rFont val="Palatino Linotype"/>
        <family val="1"/>
      </rPr>
      <t>*)</t>
    </r>
  </si>
  <si>
    <t>0825</t>
  </si>
  <si>
    <r>
      <t xml:space="preserve">Europäische Investitionsbank (EIB) </t>
    </r>
    <r>
      <rPr>
        <vertAlign val="superscript"/>
        <sz val="10"/>
        <rFont val="Palatino Linotype"/>
        <family val="1"/>
      </rPr>
      <t>*)</t>
    </r>
  </si>
  <si>
    <r>
      <t xml:space="preserve">Europäische Bank für Wiederaufbau und Entwicklung (EBRD) </t>
    </r>
    <r>
      <rPr>
        <vertAlign val="superscript"/>
        <sz val="10"/>
        <rFont val="Palatino Linotype"/>
        <family val="1"/>
      </rPr>
      <t>*)</t>
    </r>
  </si>
  <si>
    <r>
      <t xml:space="preserve">Gemeinsamer Rohstofffonds (CFC) </t>
    </r>
    <r>
      <rPr>
        <vertAlign val="superscript"/>
        <sz val="10"/>
        <rFont val="Palatino Linotype"/>
        <family val="1"/>
      </rPr>
      <t>*)</t>
    </r>
  </si>
  <si>
    <r>
      <t xml:space="preserve">Internationale Finanzkorporation (IFC) </t>
    </r>
    <r>
      <rPr>
        <vertAlign val="superscript"/>
        <sz val="10"/>
        <rFont val="Palatino Linotype"/>
        <family val="1"/>
      </rPr>
      <t>*)</t>
    </r>
  </si>
  <si>
    <r>
      <t xml:space="preserve">Inter - Amerikanische Investitionsgesellschaft (IIC) </t>
    </r>
    <r>
      <rPr>
        <vertAlign val="superscript"/>
        <sz val="10"/>
        <rFont val="Palatino Linotype"/>
        <family val="1"/>
      </rPr>
      <t>*)</t>
    </r>
  </si>
  <si>
    <r>
      <t xml:space="preserve">Inter - Amerikanische Entwicklungsbank (IAEB) </t>
    </r>
    <r>
      <rPr>
        <vertAlign val="superscript"/>
        <sz val="10"/>
        <rFont val="Palatino Linotype"/>
        <family val="1"/>
      </rPr>
      <t>*)</t>
    </r>
  </si>
  <si>
    <r>
      <t xml:space="preserve">Asiatische Entwicklungsbank (AEB) </t>
    </r>
    <r>
      <rPr>
        <vertAlign val="superscript"/>
        <sz val="10"/>
        <rFont val="Palatino Linotype"/>
        <family val="1"/>
      </rPr>
      <t>*)</t>
    </r>
  </si>
  <si>
    <r>
      <t xml:space="preserve">Internat. Bank für Wiederaufbau und Entwicklung (IBRD) </t>
    </r>
    <r>
      <rPr>
        <vertAlign val="superscript"/>
        <sz val="10"/>
        <rFont val="Palatino Linotype"/>
        <family val="1"/>
      </rPr>
      <t>*)</t>
    </r>
  </si>
  <si>
    <r>
      <t xml:space="preserve">Afrikanische Entwicklungsbank (AFEB) </t>
    </r>
    <r>
      <rPr>
        <vertAlign val="superscript"/>
        <sz val="10"/>
        <rFont val="Palatino Linotype"/>
        <family val="1"/>
      </rPr>
      <t>*)</t>
    </r>
  </si>
  <si>
    <t>Sonst. Beteiligung an ausländischen Unternehmen</t>
  </si>
  <si>
    <t>Umweltfonds der Vereinten Nationen (UNEP)</t>
  </si>
  <si>
    <t>Internat. Vereinigung zur Erhaltung der Natur (IUCN)</t>
  </si>
  <si>
    <t xml:space="preserve">Übereinkommen über den internationalen Handel mit
gefährdeten Arten frei lebender Tiere und Pflanzen (CITES) </t>
  </si>
  <si>
    <t>Multilat. Fonds des Montrealer Protokolls über Stoffe, die zum
Abbau der Ozonschicht führen</t>
  </si>
  <si>
    <t>Treuhandfonds des Wiener Übereinkommens zum Schutz der
Ozonschicht</t>
  </si>
  <si>
    <t>FAO Welternährungsprogramm, Beiträge</t>
  </si>
  <si>
    <t>FAO (Mitgliedsbeitrag)</t>
  </si>
  <si>
    <t>Europäisches Kooperationsprogramm für
pflanzengenetische Ressourcen  (ECPGR/IPGRI)</t>
  </si>
  <si>
    <r>
      <t xml:space="preserve">Europäische Pflanzenschutzorganisation 
(EPPO) </t>
    </r>
    <r>
      <rPr>
        <vertAlign val="superscript"/>
        <sz val="10"/>
        <rFont val="Palatino Linotype"/>
        <family val="1"/>
      </rPr>
      <t>*)</t>
    </r>
  </si>
  <si>
    <t>Internationale Fernmeldeunion UIT/ITU</t>
  </si>
  <si>
    <r>
      <t xml:space="preserve">WTO-Doha Development Agenda Global Trust Fund 
(Mitgliedsbeitrag) </t>
    </r>
    <r>
      <rPr>
        <vertAlign val="superscript"/>
        <sz val="10"/>
        <rFont val="Palatino Linotype"/>
        <family val="1"/>
      </rPr>
      <t>*)</t>
    </r>
  </si>
  <si>
    <t>World Meteorological Organisation</t>
  </si>
  <si>
    <t>Weltgesundheitsorganisation (Mitgliedsbeitrag)</t>
  </si>
  <si>
    <t>Beitrag zur Internationalen Arbeitsorganisation</t>
  </si>
  <si>
    <r>
      <t xml:space="preserve">Beitrag zur Europäischen Union - Bund </t>
    </r>
    <r>
      <rPr>
        <vertAlign val="superscript"/>
        <sz val="10"/>
        <rFont val="Palatino Linotype"/>
        <family val="1"/>
      </rPr>
      <t>*)</t>
    </r>
  </si>
  <si>
    <r>
      <t xml:space="preserve">Kooperationsabkommen/IFC - Trust Fund </t>
    </r>
    <r>
      <rPr>
        <vertAlign val="superscript"/>
        <sz val="10"/>
        <rFont val="Palatino Linotype"/>
        <family val="1"/>
      </rPr>
      <t>*)</t>
    </r>
  </si>
  <si>
    <r>
      <t xml:space="preserve">Kooperationsabkommen/EIB-FEIMP - Trust Fund </t>
    </r>
    <r>
      <rPr>
        <vertAlign val="superscript"/>
        <sz val="10"/>
        <rFont val="Palatino Linotype"/>
        <family val="1"/>
      </rPr>
      <t>*)</t>
    </r>
  </si>
  <si>
    <r>
      <t xml:space="preserve">Kooperationsabkommen/IDB - Trust Fund </t>
    </r>
    <r>
      <rPr>
        <vertAlign val="superscript"/>
        <sz val="10"/>
        <rFont val="Palatino Linotype"/>
        <family val="1"/>
      </rPr>
      <t>*)</t>
    </r>
  </si>
  <si>
    <r>
      <t xml:space="preserve">Kooperationsabkommen/IBRD - Trust Fund </t>
    </r>
    <r>
      <rPr>
        <vertAlign val="superscript"/>
        <sz val="10"/>
        <rFont val="Palatino Linotype"/>
        <family val="1"/>
      </rPr>
      <t>*)</t>
    </r>
  </si>
  <si>
    <r>
      <t xml:space="preserve">Kooperationsabkommen/EBRD </t>
    </r>
    <r>
      <rPr>
        <vertAlign val="superscript"/>
        <sz val="10"/>
        <rFont val="Palatino Linotype"/>
        <family val="1"/>
      </rPr>
      <t>*)</t>
    </r>
  </si>
  <si>
    <r>
      <t xml:space="preserve">Kooperationsabkommen/AfEB </t>
    </r>
    <r>
      <rPr>
        <vertAlign val="superscript"/>
        <sz val="10"/>
        <rFont val="Palatino Linotype"/>
        <family val="1"/>
      </rPr>
      <t>*)</t>
    </r>
  </si>
  <si>
    <r>
      <t xml:space="preserve">Kooperationsabkommen/AsEB - Trust Fund </t>
    </r>
    <r>
      <rPr>
        <vertAlign val="superscript"/>
        <sz val="10"/>
        <rFont val="Palatino Linotype"/>
        <family val="1"/>
      </rPr>
      <t>*)</t>
    </r>
  </si>
  <si>
    <t>HIPC - Trust Fund</t>
  </si>
  <si>
    <t>Transferzahlungen an sonst. Finanzunternehmungen</t>
  </si>
  <si>
    <t>United Nations Interim Security Force for Abyei (UNISFA)</t>
  </si>
  <si>
    <t>United Nations Mission in South Sudan (UNMISS)</t>
  </si>
  <si>
    <t>Regionales Kompetenzzentrum südost-europ. Raum (UNEP)</t>
  </si>
  <si>
    <t>Fonds der UNFCCC (Klimawandel)</t>
  </si>
  <si>
    <t>World Conservation Union (IUCN)</t>
  </si>
  <si>
    <t>Freiwilligen Programm der WHO</t>
  </si>
  <si>
    <t>Flüchtlingshochkommissariat der VN (UNHCR)</t>
  </si>
  <si>
    <t>Drogenkontrollprogramm der VN (UNDCP)</t>
  </si>
  <si>
    <t>Kapitalentwicklungsfonds der VN (UNCDF)</t>
  </si>
  <si>
    <t>UN-Zentrum für das menschliche Siedlungswesen 
(UNCHS/Habitat)</t>
  </si>
  <si>
    <t>Minenassistenzservice der Vereinten Nationen (UNMAS)</t>
  </si>
  <si>
    <t>Zentraler Katastrophenreaktionsfonds (CERF)</t>
  </si>
  <si>
    <t>Fonds zur Stärkung von OCHA</t>
  </si>
  <si>
    <t>Karibische Gemeinschaft (CARICOM)</t>
  </si>
  <si>
    <t>Freiw. Fonds der VN für beratende Dienste a.d. Gebiet der
Menschenrechte</t>
  </si>
  <si>
    <t>Junior Professional Officer Programm</t>
  </si>
  <si>
    <t>Freiwilliger Fonds der VN für Opfer von Folterungen (UNVFVT)</t>
  </si>
  <si>
    <t>Fonds zur Entwicklung des Unterrichts in den Menschenrechten
(UNVFTC)</t>
  </si>
  <si>
    <t>Entsendung von UN-Hilfsexperten</t>
  </si>
  <si>
    <t>Int. Forschungs- u. Trainingsinst. f. Weiterb. v. Frauen</t>
  </si>
  <si>
    <t>Entwicklungsfonds für Frauen (UNIFEM)</t>
  </si>
  <si>
    <t>UN-Sonderprogramm für benachteiligte Entwicklungsländer</t>
  </si>
  <si>
    <t>Freiwilligenprogramm der VN (UNV)</t>
  </si>
  <si>
    <t>Hilfswerk der VN für Palästinaflüchtlinge (UNRWA)</t>
  </si>
  <si>
    <t>Kinderhilfswerk der VN (UNICEF)</t>
  </si>
  <si>
    <t>UN Prog. zur Bekämpfung von AIDS-Pandemie (UNAIDS)</t>
  </si>
  <si>
    <t>Fonds der VN für industrielle Entwicklung (UNIDF)</t>
  </si>
  <si>
    <t>Fonds der Vereinten Nationen für Bevölkerungsfragen (UNFPA)</t>
  </si>
  <si>
    <t>Institut der VN für Ausbildung und Forschung (UNITAR)</t>
  </si>
  <si>
    <r>
      <t xml:space="preserve">Entwicklungsprogramm der VN (UNDP) </t>
    </r>
    <r>
      <rPr>
        <vertAlign val="superscript"/>
        <sz val="10"/>
        <rFont val="Palatino Linotype"/>
        <family val="1"/>
      </rPr>
      <t>*)</t>
    </r>
  </si>
  <si>
    <t>VN Komponente im Tschad (MINURCAT)</t>
  </si>
  <si>
    <t>Hybridmission in Darfur (UNAMID)</t>
  </si>
  <si>
    <t>Mission der VN in  der Demokratischen Republik Kongo
(MONUSCO)</t>
  </si>
  <si>
    <t>Mission der VN in Ost Timor (UNMIT)</t>
  </si>
  <si>
    <t>Interimsverwaltung der Vereinten Nationen im Kosovo (UNMIK)</t>
  </si>
  <si>
    <t>Mission der VN in Äthiopien und Eritrea (UNMEE)</t>
  </si>
  <si>
    <t>Beobachtermission der VN in Liberia (UNOMIL)</t>
  </si>
  <si>
    <t>Beobachtermission der VN in Georgien (UNOMIG)</t>
  </si>
  <si>
    <t>VN-Stabilization Mission in Haiti (MINUSTAH)</t>
  </si>
  <si>
    <t>VN-Operation in Cote d'Ivoire (UNOCI)</t>
  </si>
  <si>
    <t>Mission der VN f.d. Durchf. einer Volksabstimmung i.d. Westsahara</t>
  </si>
  <si>
    <t xml:space="preserve">UN-Nahostkontingent (UNIFIL) </t>
  </si>
  <si>
    <t>Organisation der VN für Erziehung, Wissenschaft und Kultur
(UNESCO)</t>
  </si>
  <si>
    <t>Organisation der VN für industrielle Entwicklung (UNIDO)</t>
  </si>
  <si>
    <t>Beitrag zum Budget der VN</t>
  </si>
  <si>
    <t>Internationale Atomenergie-Organisation (IAEO)</t>
  </si>
  <si>
    <t>Multilateral Org. Perfor. Assessment Network</t>
  </si>
  <si>
    <t>Junior Experts in Delegation Programm der EK</t>
  </si>
  <si>
    <t>Beitrag zur Wüstenkonvention (CCD)</t>
  </si>
  <si>
    <t>General Directors Immigration Services Conference (GDISC)</t>
  </si>
  <si>
    <t>Beiträge an das IOM</t>
  </si>
  <si>
    <r>
      <t xml:space="preserve">Beitrag an OECD Development Centre </t>
    </r>
    <r>
      <rPr>
        <vertAlign val="superscript"/>
        <sz val="10"/>
        <rFont val="Palatino Linotype"/>
        <family val="1"/>
      </rPr>
      <t>*)</t>
    </r>
  </si>
  <si>
    <t>a) multilateral</t>
  </si>
  <si>
    <t>1. Finanzhilfe</t>
  </si>
  <si>
    <t>Leistung</t>
  </si>
  <si>
    <t>Insges.</t>
  </si>
  <si>
    <t>VA-Stelle</t>
  </si>
  <si>
    <t>hievon</t>
  </si>
  <si>
    <t>Bezeichnung</t>
  </si>
  <si>
    <t>AB</t>
  </si>
  <si>
    <t>Ugl.</t>
  </si>
  <si>
    <t>Nr.</t>
  </si>
  <si>
    <t>bzw.</t>
  </si>
  <si>
    <t>EVA 2013</t>
  </si>
  <si>
    <t>FVA 2013</t>
  </si>
  <si>
    <t>Konto</t>
  </si>
  <si>
    <t>UG</t>
  </si>
  <si>
    <t>in Mio. €</t>
  </si>
  <si>
    <t xml:space="preserve">Tabelle 1: Auszahlungen/Aufwendungen für Entwicklungszusammenarbeit des Bundes </t>
  </si>
  <si>
    <t xml:space="preserve">Die Erläuterungen sowie die darin enthaltenen Koeffizienten sind auf Grundlage von Annex 2 der DAC-Richtlinien in der 
Fassung von 2012 (wirksam für Finanzflüsse 2011) erstellt. Entsprechend dem im DAC vorgesehenen Procedere wird 
Annex 2 jährlich rückwirkend für das vorangegangene Berichtsjahr revidiert. Durch diesen routinemäßigen Vorgang
kann es zu Änderungen bei  vorausschauenden Beurteilungen der ODA-Anrechenbarkeit kommen. Somit können die
tatsächlich für 2013 zu meldenden ODA-Werte von dieser Vorschau abweichen. </t>
  </si>
  <si>
    <t>Summe</t>
  </si>
  <si>
    <t>Globale Umweltfazilität der Weltbank (GEF)</t>
  </si>
  <si>
    <t>Internationaler Fonds für landwirtschaftliche Entwicklung (IFAD)</t>
  </si>
  <si>
    <t>Fonds für Sondergeschäfte (FSO)</t>
  </si>
  <si>
    <t>Asiatischer Entwicklungsfonds (AsEF)</t>
  </si>
  <si>
    <t>Internationale Entwicklungsorganisation (IDA)</t>
  </si>
  <si>
    <t>Afrikanischer Entwicklungsfonds (AfEF)</t>
  </si>
  <si>
    <t>Schatzscheinerläge (im EVA):</t>
  </si>
  <si>
    <t>Laufende Transfers an Drittländer (Globale Umweltfazilität der Weltbank [GEF])</t>
  </si>
  <si>
    <t>Schatzscheineinlösungen (im FVA):</t>
  </si>
  <si>
    <t>Europäischer Entwicklungsfonds (EEF)</t>
  </si>
  <si>
    <t>Barzahlungen (im EVA und im FVA):</t>
  </si>
  <si>
    <t>Auf Grund der Richtlinien des Entwicklungshilfe-Komitees der OECD (DAC) werden in der 
Entwicklungshilfe-Statistik die Barzahlungen und die BSS-Erläge als ODA-Fluss ausgewiesen.</t>
  </si>
  <si>
    <t>Bei den ausgewiesenen Beträgen handelt es sich um Zahlungen an die konzessionellen Fonds der 
Internationale Finanzinstitutionen (IFIs) im Rahmen von Wiederauffüllungen. Die Differenz 
zwischen Ergebnishaushalt und Finanzierungshaushalt ist in der Darstellung der Bundesschatz-
scheine (BSS) begründet, da im Ergebnishaushalt die BSS-Erläge und im Finanzierungshaushalt 
die BSS-Einlösungen veranschlagt sind. Die veranschlagten Beträge gliedern sich in Barzahlungen, 
Schatzscheinerläge und -einlösungen.</t>
  </si>
  <si>
    <t>900</t>
  </si>
  <si>
    <t>Asiatische Entwicklungsbank (AsEB)</t>
  </si>
  <si>
    <t>Schatzscheinerläge:</t>
  </si>
  <si>
    <t xml:space="preserve">Auf diesen Konten werden die Zahlungen im Rahmen von Kapitalerhöhungen bei internationalen
Finanzinstitutionen (IFIs) an denen Österreich Mitglied ist verrechnet. Diese Mittel schlagen sich
allerdings nur im FVA nieder, da es sich um einen Erwerb bzw. um eine Aufstockung von Beteili-
gungen handelt. Die Zahlungen sind grundsätzlich ODA-anrechenbar. Die Zahlung im Rahmen 
der EIB-Kapitalerhöhung ist nicht ODA-anrechenbar, da nur Leistungen im Rahmen von Zinsen-
stützungen ODA-fähig sind. </t>
  </si>
  <si>
    <t>150-855</t>
  </si>
  <si>
    <t>Auf diesem Konto werden Kooperationsabkommen mit internationalen Finanzinstitutionen (IFIs) 
im Rahmen des Außenwirtschaftsprogramms und der IFI-Ansiedlungspolitik sowie der  österr. 
Beitrags zur Konsultativgruppe für internationale landwirtschaftliche Forschung (CGIAR) 
verrechnet. Nachdem die ODA-Anrechenbarkeit der einzelnen Kooperationsabkommen erst 
rückwirkend festgestellt werden kann, können die tatsächlich zu meldenden ODA-Werte von den 
veranschlagten Beträgen abweichen.</t>
  </si>
  <si>
    <t>Auf diesem Konto werden die "Advisory Programmes" der Oesterreichischen Entwicklungsbank
(OeEB) verrechnet. Nachdem die ODA-Anrechenbarkeit der einzelnen "Advisory Programmes" 
erst rückwirkend festgestellt werden kann, können die tatsächlich zu meldenden ODA-Werte von
den veranschlagten Beträgen abweichen. Diese Mittel schlagen sich allerdings nur im FVA nieder,
da es sich um einen Erwerb bzw. um eine Aufstockung von Beteiligungen handelt.</t>
  </si>
  <si>
    <t>Auf diesem Konto werden ab 2012 Überweisungen an die OeEB für Beteiligungen an Fonds und
Gesellschaften in Form von Eigenkapitalbeteiligungen und beteiligungsähnlichen Rechtsge-
schäften verrechnet. Der Erwerb derartiger Beteiligungen kann, da nicht konzessionell, laut DAC nicht als ODA angerechnet werden, sondern wird in der Kategorie "Other Official Flows" angeführt.</t>
  </si>
  <si>
    <t>Teilbetrag des Kontos.</t>
  </si>
  <si>
    <t>Teilbetrag des Kontos</t>
  </si>
  <si>
    <t>Subventionslehrkräfte an österr. Schulen in Entwicklungsländern, Vorstudienlehrgang der 
Wiener und der Grazer Universitäten</t>
  </si>
  <si>
    <t>30020800</t>
  </si>
  <si>
    <t>Auf diesen Konten werden Kooperationsabkommen mit internationalen Finanzinstitutionen (IFIs) im Rahmen der IFI-Programmierung verrechnet. Nachdem die ODA-Anrechenbarkeit der
einzelnen Kooperationsabkommen erst rückwirkend festgestellt werden kann, können die tat-
sächlich zu meldenden ODA-Werte von den veranschlagten Beträgen abweichen.</t>
  </si>
  <si>
    <t>010-
018</t>
  </si>
  <si>
    <t>Die ausgewiesenen Beträge stehen für Stützungsleistungen für Sonderfinanzierungen im 
Rahmen II (Soft Loans) zur Verfügung. Es handelt sich um ein Instrumentarium des österreichischen Ausfuhrförderungsverfahrens und wird über die OeKB-AG abgewickelt.</t>
  </si>
  <si>
    <t>001-
004</t>
  </si>
  <si>
    <t>Teilbetrag des Detailbudgets. Es wird die Gesamtsumme abzüglich Refundierungen ausgewiesen.</t>
  </si>
  <si>
    <t>14020101</t>
  </si>
  <si>
    <t>Mission der VN in der Demokratischen Republik Kongo (MONUSCO)</t>
  </si>
  <si>
    <t>Mission der Vereinten Nationen in Timor-Leste (UNMIT)</t>
  </si>
  <si>
    <t>Mission der VN für die Durchführung einer Volksabstimmung in der Westsahara</t>
  </si>
  <si>
    <t>UN-Nahostkontingent (UNIFIL)</t>
  </si>
  <si>
    <t xml:space="preserve">Für die ODA-Anrechenbarkeit von Beiträgen zum allgemeinen UNO-Budget für Friedenseinsätze
("multilaterale Beiträge") wurde vom DAC mit Wirksamkeit ab dem Berichtsjahr 2010 ein ODA-
Koeffizient von 6% für Beiträge ins allgemeine Budget für UN-Friedensmissionen festgelegt.  Von
der ODA-Anrechnung zur Gänze ausgeschlossen sind UNFICYP und UNDOF. </t>
  </si>
  <si>
    <r>
      <t xml:space="preserve">Für die ODA-Anrechenbarkeit von Beiträgen zu internationalen Organisationen (überwiegend 
der VN) ist zu berücksichtigen:
1. Kernbudgetbeiträge sind nur für jene Organisationen ODA-anrechenbar, die in Annex 2 der
    DAC-Melderichtlinien genannt sind.
2. Zweckgebundene Beiträge (zweckgebunden für Verwendung in bestimmtem Land/Region oder
    in bestimmtem Sektor/Themenbereich) können als ODA gemeldet werden, wenn das Land (die
    Region) als Entwicklungsland (-region) definiert ist und der Sektor (das Thema) ODA-fähig ist,
    selbst wenn die durch führende Organisation nicht in Annex 2 gelistet ist. Die Beiträge gem. 2
    sind als </t>
    </r>
    <r>
      <rPr>
        <b/>
        <sz val="10"/>
        <rFont val="Palatino Linotype"/>
        <family val="1"/>
      </rPr>
      <t xml:space="preserve">bilaterale ODA </t>
    </r>
    <r>
      <rPr>
        <sz val="10"/>
        <rFont val="Palatino Linotype"/>
        <family val="1"/>
      </rPr>
      <t>zu melden. Da die Voranschlagsstellen nicht nach den Prinzipien der
    ODA-Anrechenbarkeit gegliedert sind, können keine exakten ODA-Werte abgeleitet werden. 
    Die Aufstellung dient als indikative Angabe bzw. für eine näherungsweise ODA-Vorschau. Die 
    tatsächlichen ODA-Ergebnisse werden nicht auf Basis der Erfolgszahlen des BFG ermittelt, 
    sondern in Bewertung (nach ODA-Kriterien) der von den zuständigen Stellen gemeldeten 
    Einzelleistungen. Abweichungen vom Budgeterfolg in einzelnen Voranschlagsstellen sind daher
    möglich.</t>
    </r>
  </si>
  <si>
    <t>Für diese Positionen kann der zu erwartende Leistungsanteil nicht als Prozentsatz angegeben 
werden, da die DAC-Richtlinien für die ODA-Anrechenbarkeit entweder so differenziert sind, 
dass die ODA nur nach Beurteilung der Einzelfälle oder auf Ebene einer Kostenrechnung im
Nachhinein ermittelt werden kann (z.B. Flüchtlings- oder Studienplatzkosten) oder die ODA-
Ermittlung bei Schuldenstreichungen auf Basis spezieller Bewertungsmethoden (lumpsum-
reporting) und nicht auf Basis der tatsächlichen Budgetmittel erfolgt.</t>
  </si>
  <si>
    <t>30020800
UG 31
14020101
16010400</t>
  </si>
  <si>
    <t>Aufwand des Innenressorts im Zusammenhang mit der Entsendung von Kontingenten: 
Polizeimission der Europäischen Union in Afghanistan (EUPOL Afghanistan),  EU-Polizeimission für die Palästinensischen Gebiete (EUPOL COPPS), EU-Beobachtermission in Georgien (EUMM Georgia) sowie EU-Beobachtermission im Kosovo (EULEX-Kosovo).</t>
  </si>
  <si>
    <t>Aufwand des Innenressorts im Zusammenhang mit der Ausbildung und Schulung von Polizeibediensteten aus Entwicklungsländern</t>
  </si>
  <si>
    <t>HOPE 87 Förderung von Jugendbeschäftigungs- und Jugendausbildungsprojekten
(Teilbetrag des Kontos)</t>
  </si>
  <si>
    <t>Mitgliedsbeitrag Österreichs zum OECD-Entwicklungszentrum (Teilbetrag des Kontos)</t>
  </si>
  <si>
    <t>Anmerkung</t>
  </si>
  <si>
    <t>UG bzw.</t>
  </si>
  <si>
    <t>Auszahlungen/Aufwendungen für Entwicklungszusammenarbeit des Bundes - Erläuterungen</t>
  </si>
  <si>
    <r>
      <t xml:space="preserve">
 </t>
    </r>
    <r>
      <rPr>
        <vertAlign val="superscript"/>
        <sz val="10"/>
        <rFont val="Arial"/>
        <family val="2"/>
      </rPr>
      <t>1)</t>
    </r>
    <r>
      <rPr>
        <sz val="10"/>
        <rFont val="Arial"/>
        <family val="2"/>
      </rPr>
      <t xml:space="preserve"> Die hier angeführten Daten haben keine präjudizielle Bedeutung für die in den betreffenden Jahren dem Nationalrat vorbehaltenen finanzgesetzlichen Vorsorgen
</t>
    </r>
    <r>
      <rPr>
        <vertAlign val="superscript"/>
        <sz val="10"/>
        <rFont val="Arial"/>
        <family val="2"/>
      </rPr>
      <t>2)</t>
    </r>
    <r>
      <rPr>
        <sz val="10"/>
        <rFont val="Arial"/>
        <family val="2"/>
      </rPr>
      <t xml:space="preserve">Budget 2012 i.H.v. 67,4 Mio € sowie nicht verbrauchte Mittel aus 2011 i.H.v. 1,4 Mio. €
Geringfügige rechnerische Divergenzen in den Teilsummen ergeben sich durch Rundung auf Millionenbeträge 
</t>
    </r>
  </si>
  <si>
    <t>BNE in Mio. EUR</t>
  </si>
  <si>
    <t>in % des BNE</t>
  </si>
  <si>
    <t xml:space="preserve">Gesamt-ODA </t>
  </si>
  <si>
    <t>EEF</t>
  </si>
  <si>
    <t>davon:</t>
  </si>
  <si>
    <t>2.4.2</t>
  </si>
  <si>
    <t>Budget</t>
  </si>
  <si>
    <t>2.4.1</t>
  </si>
  <si>
    <t>2.4</t>
  </si>
  <si>
    <t>Sonstige Organisationen</t>
  </si>
  <si>
    <t>2.3</t>
  </si>
  <si>
    <t>Internationale Finanzinstitutionen</t>
  </si>
  <si>
    <t>2.2</t>
  </si>
  <si>
    <t>BMeiA freiwillige Beiträge zu Org. der VN</t>
  </si>
  <si>
    <t>Beiträge zu Organisationen der VN</t>
  </si>
  <si>
    <t>2.1</t>
  </si>
  <si>
    <t>ODA multilateral</t>
  </si>
  <si>
    <t>Bilaterale Kredite und Equity Investment</t>
  </si>
  <si>
    <t>1.2.3</t>
  </si>
  <si>
    <t>Länder &amp; Gemeinden</t>
  </si>
  <si>
    <t>1.2.2</t>
  </si>
  <si>
    <t>Sonstige Zuschüsse</t>
  </si>
  <si>
    <t>Verwaltungsausgaben (BMeiA, BMF)</t>
  </si>
  <si>
    <t>Verwaltung (BMeiA, BMF)</t>
  </si>
  <si>
    <t>AKF</t>
  </si>
  <si>
    <t>Humanitäre Hilfe</t>
  </si>
  <si>
    <t>Zuschüsse für Kreditfinanzierungen</t>
  </si>
  <si>
    <t>sonstige Schuldenreduktionen</t>
  </si>
  <si>
    <t>Zinssatzreduktionen</t>
  </si>
  <si>
    <t>Indirekte Studienplatzkosten</t>
  </si>
  <si>
    <t>Gebergebundene technische Hilfe</t>
  </si>
  <si>
    <t>bilaterale Programme und Projekte (BMeiA, BMF, OeEB)</t>
  </si>
  <si>
    <t>Bund - Zuschüsse</t>
  </si>
  <si>
    <t>1.2.1</t>
  </si>
  <si>
    <t>andere öffentliche Geber</t>
  </si>
  <si>
    <t>1.2</t>
  </si>
  <si>
    <t>Verwaltung ADA</t>
  </si>
  <si>
    <t>ERP-Mittel</t>
  </si>
  <si>
    <r>
      <t xml:space="preserve">69 </t>
    </r>
    <r>
      <rPr>
        <vertAlign val="superscript"/>
        <sz val="10"/>
        <rFont val="Arial"/>
        <family val="2"/>
      </rPr>
      <t>2)</t>
    </r>
  </si>
  <si>
    <t>Budget für operationelle Maßnahmen</t>
  </si>
  <si>
    <t>OEZA /ADA gesamt</t>
  </si>
  <si>
    <t>1.1</t>
  </si>
  <si>
    <t>ODA bilateral</t>
  </si>
  <si>
    <t xml:space="preserve">Ergebnis </t>
  </si>
  <si>
    <t xml:space="preserve">in Mio. € </t>
  </si>
  <si>
    <r>
      <t xml:space="preserve">Tabelle 2: ODA-Gesamtrechnung Prognoseszenario 2012 - 2015 </t>
    </r>
    <r>
      <rPr>
        <b/>
        <vertAlign val="superscript"/>
        <sz val="10"/>
        <rFont val="Arial"/>
        <family val="2"/>
      </rPr>
      <t>1)</t>
    </r>
  </si>
  <si>
    <r>
      <t>*)</t>
    </r>
    <r>
      <rPr>
        <sz val="10"/>
        <rFont val="Arial"/>
        <family val="2"/>
      </rPr>
      <t xml:space="preserve"> ODA-Anteil der bilateralen OEZA der ADA in Prozent der gesamten ODA Österreichs</t>
    </r>
  </si>
  <si>
    <r>
      <t xml:space="preserve">OEZA/ADA (ODA-relevant)  in % der Gesamt-ODA </t>
    </r>
    <r>
      <rPr>
        <vertAlign val="superscript"/>
        <sz val="10"/>
        <rFont val="Arial"/>
        <family val="2"/>
      </rPr>
      <t>*)</t>
    </r>
  </si>
  <si>
    <t xml:space="preserve">davon ERP </t>
  </si>
  <si>
    <t xml:space="preserve">davon Budget </t>
  </si>
  <si>
    <t>OEZA/ADA (ODA-relevant)</t>
  </si>
  <si>
    <t>UG 12  "Äußeres" - operative Maßnahmen</t>
  </si>
  <si>
    <t>Auszahlungen in Mio. €</t>
  </si>
  <si>
    <t>Tabelle 3: Bilaterale OEZA (ADA) und ODA im Vergleich 2006 - 2011</t>
  </si>
  <si>
    <t>Gesamt-ODA (Mio. Euro)</t>
  </si>
  <si>
    <t>in % der Gesamt-ODA</t>
  </si>
  <si>
    <t xml:space="preserve">GESAMT </t>
  </si>
  <si>
    <t>davon: Budget</t>
  </si>
  <si>
    <t>Europäische Union</t>
  </si>
  <si>
    <t>andere Finanzinstitutionen</t>
  </si>
  <si>
    <t>Regionalbanken</t>
  </si>
  <si>
    <t>davon: Weltbankgruppe</t>
  </si>
  <si>
    <t>andere Ressorts</t>
  </si>
  <si>
    <t>BMeiA - Pflichtbeiträge</t>
  </si>
  <si>
    <t>davon: BMeiA - freiwillige Beiträge</t>
  </si>
  <si>
    <t>Organisationen der Vereinten Nationen</t>
  </si>
  <si>
    <t>Tabelle 4: Multilaterale Entwicklungszusammenarbeit gesamt (ODA) - Überblick 2007 - 2011</t>
  </si>
  <si>
    <t>Quelle: OECD</t>
  </si>
  <si>
    <t>of which: DAC-EU countries</t>
  </si>
  <si>
    <t>TOTAL DAC</t>
  </si>
  <si>
    <t>United States</t>
  </si>
  <si>
    <t>United Kingdom</t>
  </si>
  <si>
    <t>Switzerland</t>
  </si>
  <si>
    <t>Sweden</t>
  </si>
  <si>
    <t>Spain</t>
  </si>
  <si>
    <t>Norway</t>
  </si>
  <si>
    <t>New Zealand</t>
  </si>
  <si>
    <t>Netherlands</t>
  </si>
  <si>
    <t>Luxembourg</t>
  </si>
  <si>
    <t>Italy</t>
  </si>
  <si>
    <t>Ireland</t>
  </si>
  <si>
    <t>Greece</t>
  </si>
  <si>
    <t>Germany</t>
  </si>
  <si>
    <t>France</t>
  </si>
  <si>
    <t>Finland</t>
  </si>
  <si>
    <t>Denmark</t>
  </si>
  <si>
    <t>Canada</t>
  </si>
  <si>
    <t>Belgium</t>
  </si>
  <si>
    <t>Austria</t>
  </si>
  <si>
    <t>Australia</t>
  </si>
  <si>
    <t>1999-2000 average</t>
  </si>
  <si>
    <t>Per cent of GNI</t>
  </si>
  <si>
    <t>USD million</t>
  </si>
  <si>
    <t>in Mio. USD bzw. % des BNE</t>
  </si>
  <si>
    <t>Tabelle 5: Internationaler Vergleich Zahlenreihe DAC-Länder</t>
  </si>
  <si>
    <t>Tabelle 6: Anteile Österreichs an internationalen Finanzinstitutionen</t>
  </si>
  <si>
    <t xml:space="preserve">in Mio. FW </t>
  </si>
  <si>
    <t>Bezeichnung und Sitz der Gesellschaft</t>
  </si>
  <si>
    <t xml:space="preserve">ODA-
Anrechen-
barkeit </t>
  </si>
  <si>
    <t xml:space="preserve">Institutions-
währung  </t>
  </si>
  <si>
    <r>
      <t xml:space="preserve">Stichtag </t>
    </r>
    <r>
      <rPr>
        <vertAlign val="superscript"/>
        <sz val="10"/>
        <rFont val="Arial"/>
        <family val="2"/>
      </rPr>
      <t>*)</t>
    </r>
  </si>
  <si>
    <t>Gesamtkapital</t>
  </si>
  <si>
    <t>Österreichs Anteil
am Gesamtkapital</t>
  </si>
  <si>
    <t>in %</t>
  </si>
  <si>
    <r>
      <t xml:space="preserve">(FW) </t>
    </r>
    <r>
      <rPr>
        <vertAlign val="superscript"/>
        <sz val="10"/>
        <rFont val="Helv"/>
      </rPr>
      <t>**)</t>
    </r>
  </si>
  <si>
    <t>in  Mio. FW</t>
  </si>
  <si>
    <t>in Mio. FW</t>
  </si>
  <si>
    <r>
      <t xml:space="preserve">in Mio.€ </t>
    </r>
    <r>
      <rPr>
        <vertAlign val="superscript"/>
        <sz val="10"/>
        <rFont val="Helv"/>
      </rPr>
      <t>***)</t>
    </r>
  </si>
  <si>
    <t>Afrikanische Entwicklungsbank (AfEB), Abidjan</t>
  </si>
  <si>
    <t>SZR</t>
  </si>
  <si>
    <t>Afrikanischer Entwicklungsfonds (AfEF), Abidjan</t>
  </si>
  <si>
    <t>Asiatische Entwicklungsbank (AsEB), Manila</t>
  </si>
  <si>
    <t>USD</t>
  </si>
  <si>
    <t>Asiatischer Entwicklungsfonds (AsEF), Manila</t>
  </si>
  <si>
    <t>Europäische Bank für Wiederaufbau und Entwicklung (EBRD), London</t>
  </si>
  <si>
    <t>EUR</t>
  </si>
  <si>
    <t>Europäische Investitionsbank (EIB), Luxemburg</t>
  </si>
  <si>
    <r>
      <t xml:space="preserve">Europäischer Entwicklungsfonds (EEF) </t>
    </r>
    <r>
      <rPr>
        <vertAlign val="superscript"/>
        <sz val="8"/>
        <rFont val="Helv"/>
      </rPr>
      <t/>
    </r>
  </si>
  <si>
    <t>Gemeinsamer Rohstofffonds (CF), Amsterdam</t>
  </si>
  <si>
    <t>Globale Umweltfazilität (GEF), Washington</t>
  </si>
  <si>
    <t>Inter-Amerikanische Entwicklungsbank (IDB), Washington</t>
  </si>
  <si>
    <t xml:space="preserve">Inter-Amerikanische Investitionsgesellschaft (IIC), Washington </t>
  </si>
  <si>
    <t>Internationale Bank für Wiederaufbau und Entwicklung (IBRD), Washington</t>
  </si>
  <si>
    <t>Internationale Entwicklungsorganisation (IDA), Washington</t>
  </si>
  <si>
    <t>Internationale Finanzkorporation (IFC), Washington</t>
  </si>
  <si>
    <t>Internationaler Fonds für landwirtschaftliche Entwicklung (IFAD), Rom</t>
  </si>
  <si>
    <t>Internationaler Währungsfonds (IWF)</t>
  </si>
  <si>
    <t>Konsultativgruppe für internationale landwirtschaftliche Forschung (CGIAR), Washington</t>
  </si>
  <si>
    <t>Multilaterale Investitions-Garantie-Agentur (MIGA), Washington</t>
  </si>
  <si>
    <t>Summe in EUR</t>
  </si>
  <si>
    <t>Folgende Friedenseinsätze sind zu 6 % ODA-anrechenbar 
(Beträge in Mio. €):</t>
  </si>
  <si>
    <r>
      <t>*)</t>
    </r>
    <r>
      <rPr>
        <sz val="10"/>
        <rFont val="Arial"/>
        <family val="2"/>
      </rPr>
      <t xml:space="preserve"> Daten zum Stichtag der jeweils letztbeschlossenen Bilanz
</t>
    </r>
    <r>
      <rPr>
        <vertAlign val="superscript"/>
        <sz val="10"/>
        <rFont val="Arial"/>
        <family val="2"/>
      </rPr>
      <t>**)</t>
    </r>
    <r>
      <rPr>
        <sz val="10"/>
        <rFont val="Arial"/>
        <family val="2"/>
      </rPr>
      <t xml:space="preserve">FW = Fremdwährung
</t>
    </r>
    <r>
      <rPr>
        <vertAlign val="superscript"/>
        <sz val="10"/>
        <rFont val="Arial"/>
        <family val="2"/>
      </rPr>
      <t>***)</t>
    </r>
    <r>
      <rPr>
        <sz val="10"/>
        <rFont val="Arial"/>
        <family val="2"/>
      </rPr>
      <t>EUR-Umrechnung erfolgte z. Stichtag 31.12.2011: 1 EUR = 1,2939 USD, 1 EUR = 0,8427 SZR (Sonderziehungsrecht = künstliche Währungseinheit des IWF auf Basis eines Währungskorbes wichtiger Weltwährungen) bzw. z. Stichtag 30.6.2012: 1 EUR = 1,259 USD, 1 EUR = 0,8295 SZR</t>
    </r>
  </si>
</sst>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0.0"/>
    <numFmt numFmtId="165" formatCode="#,##0.000"/>
    <numFmt numFmtId="166" formatCode="000"/>
    <numFmt numFmtId="167" formatCode="00"/>
    <numFmt numFmtId="168" formatCode="0000"/>
    <numFmt numFmtId="169" formatCode="0.000"/>
    <numFmt numFmtId="170" formatCode="0.00,,"/>
    <numFmt numFmtId="171" formatCode="_([$€]* #,##0.00_);_([$€]* \(#,##0.00\);_([$€]* &quot;-&quot;??_);_(@_)"/>
    <numFmt numFmtId="172" formatCode="#,##0.0"/>
    <numFmt numFmtId="173" formatCode="General_)"/>
    <numFmt numFmtId="174" formatCode="0.00_m_m"/>
    <numFmt numFmtId="175" formatCode="###,##0.000"/>
    <numFmt numFmtId="176" formatCode="dd/mm/yy;@"/>
  </numFmts>
  <fonts count="37" x14ac:knownFonts="1">
    <font>
      <sz val="10"/>
      <name val="Arial"/>
    </font>
    <font>
      <sz val="11"/>
      <color theme="1"/>
      <name val="Calibri"/>
      <family val="2"/>
      <scheme val="minor"/>
    </font>
    <font>
      <sz val="11"/>
      <color rgb="FFFF0000"/>
      <name val="Calibri"/>
      <family val="2"/>
      <scheme val="minor"/>
    </font>
    <font>
      <sz val="11"/>
      <name val="Arial"/>
      <family val="2"/>
    </font>
    <font>
      <sz val="11"/>
      <name val="Tahoma"/>
      <family val="2"/>
    </font>
    <font>
      <b/>
      <sz val="10"/>
      <name val="Arial"/>
      <family val="2"/>
    </font>
    <font>
      <sz val="10"/>
      <name val="Arial"/>
      <family val="2"/>
    </font>
    <font>
      <i/>
      <sz val="9"/>
      <name val="Arial"/>
      <family val="2"/>
    </font>
    <font>
      <vertAlign val="superscript"/>
      <sz val="10"/>
      <name val="Arial"/>
      <family val="2"/>
    </font>
    <font>
      <sz val="10"/>
      <color indexed="10"/>
      <name val="Arial"/>
      <family val="2"/>
    </font>
    <font>
      <sz val="10"/>
      <color indexed="8"/>
      <name val="Arial"/>
      <family val="2"/>
    </font>
    <font>
      <b/>
      <sz val="10"/>
      <color indexed="10"/>
      <name val="Arial"/>
      <family val="2"/>
    </font>
    <font>
      <sz val="10"/>
      <color theme="1"/>
      <name val="Arial"/>
      <family val="2"/>
    </font>
    <font>
      <sz val="10"/>
      <color rgb="FFFF0000"/>
      <name val="Arial"/>
      <family val="2"/>
    </font>
    <font>
      <vertAlign val="superscript"/>
      <sz val="10"/>
      <color theme="1"/>
      <name val="Arial"/>
      <family val="2"/>
    </font>
    <font>
      <sz val="10"/>
      <name val="Palatino Linotype"/>
      <family val="1"/>
    </font>
    <font>
      <vertAlign val="superscript"/>
      <sz val="10"/>
      <name val="Palatino Linotype"/>
      <family val="1"/>
    </font>
    <font>
      <sz val="9"/>
      <name val="Palatino Linotype"/>
      <family val="1"/>
    </font>
    <font>
      <b/>
      <sz val="10"/>
      <color rgb="FFC00000"/>
      <name val="Palatino Linotype"/>
      <family val="1"/>
    </font>
    <font>
      <b/>
      <sz val="10"/>
      <name val="Palatino Linotype"/>
      <family val="1"/>
    </font>
    <font>
      <sz val="10"/>
      <color rgb="FFC00000"/>
      <name val="Palatino Linotype"/>
      <family val="1"/>
    </font>
    <font>
      <sz val="11"/>
      <name val="Palatino Linotype"/>
      <family val="1"/>
    </font>
    <font>
      <sz val="9"/>
      <name val="Arial"/>
      <family val="2"/>
    </font>
    <font>
      <sz val="8"/>
      <name val="Arial"/>
      <family val="2"/>
    </font>
    <font>
      <b/>
      <sz val="11"/>
      <name val="Arial"/>
      <family val="2"/>
    </font>
    <font>
      <i/>
      <sz val="10"/>
      <name val="Arial"/>
      <family val="2"/>
    </font>
    <font>
      <i/>
      <sz val="8"/>
      <name val="Arial"/>
      <family val="2"/>
    </font>
    <font>
      <b/>
      <sz val="9"/>
      <name val="Arial"/>
      <family val="2"/>
    </font>
    <font>
      <b/>
      <vertAlign val="superscript"/>
      <sz val="10"/>
      <name val="Arial"/>
      <family val="2"/>
    </font>
    <font>
      <sz val="10"/>
      <name val="Courier"/>
      <family val="3"/>
    </font>
    <font>
      <sz val="10"/>
      <name val="Helvetica"/>
      <family val="2"/>
    </font>
    <font>
      <sz val="10"/>
      <color rgb="FFFF0000"/>
      <name val="Helvetica"/>
    </font>
    <font>
      <sz val="10"/>
      <name val="Helv"/>
    </font>
    <font>
      <vertAlign val="superscript"/>
      <sz val="10"/>
      <name val="Helv"/>
    </font>
    <font>
      <vertAlign val="superscript"/>
      <sz val="8"/>
      <name val="Helv"/>
    </font>
    <font>
      <sz val="9"/>
      <name val="Helv"/>
    </font>
    <font>
      <sz val="8"/>
      <name val="Helv"/>
    </font>
  </fonts>
  <fills count="2">
    <fill>
      <patternFill patternType="none"/>
    </fill>
    <fill>
      <patternFill patternType="gray125"/>
    </fill>
  </fills>
  <borders count="3">
    <border>
      <left/>
      <right/>
      <top/>
      <bottom/>
      <diagonal/>
    </border>
    <border>
      <left/>
      <right/>
      <top/>
      <bottom style="thin">
        <color indexed="64"/>
      </bottom>
      <diagonal/>
    </border>
    <border>
      <left/>
      <right/>
      <top style="thin">
        <color indexed="64"/>
      </top>
      <bottom/>
      <diagonal/>
    </border>
  </borders>
  <cellStyleXfs count="7">
    <xf numFmtId="0" fontId="0" fillId="0" borderId="0"/>
    <xf numFmtId="0" fontId="6" fillId="0" borderId="0"/>
    <xf numFmtId="9" fontId="6" fillId="0" borderId="0" applyFont="0" applyFill="0" applyBorder="0" applyAlignment="0" applyProtection="0"/>
    <xf numFmtId="0" fontId="1" fillId="0" borderId="0"/>
    <xf numFmtId="171" fontId="6" fillId="0" borderId="0" applyFont="0" applyFill="0" applyBorder="0" applyAlignment="0" applyProtection="0"/>
    <xf numFmtId="173" fontId="29" fillId="0" borderId="0"/>
    <xf numFmtId="0" fontId="32" fillId="0" borderId="0"/>
  </cellStyleXfs>
  <cellXfs count="425">
    <xf numFmtId="0" fontId="0" fillId="0" borderId="0" xfId="0"/>
    <xf numFmtId="0" fontId="0" fillId="0" borderId="0" xfId="0" applyAlignment="1">
      <alignment horizontal="center"/>
    </xf>
    <xf numFmtId="0" fontId="0" fillId="0" borderId="0" xfId="0" applyAlignment="1">
      <alignment horizontal="left"/>
    </xf>
    <xf numFmtId="0" fontId="3" fillId="0" borderId="0" xfId="0" applyFont="1"/>
    <xf numFmtId="0" fontId="4" fillId="0" borderId="0" xfId="0" applyFont="1" applyBorder="1" applyAlignment="1">
      <alignment horizontal="center"/>
    </xf>
    <xf numFmtId="0" fontId="4" fillId="0" borderId="0" xfId="0" applyFont="1" applyBorder="1" applyAlignment="1">
      <alignment vertical="top" wrapText="1"/>
    </xf>
    <xf numFmtId="0" fontId="4" fillId="0" borderId="0" xfId="0" applyFont="1" applyBorder="1" applyAlignment="1">
      <alignment horizontal="left" vertical="top" wrapText="1"/>
    </xf>
    <xf numFmtId="0" fontId="4" fillId="0" borderId="0" xfId="0" applyFont="1" applyBorder="1" applyAlignment="1">
      <alignment vertical="top" wrapText="1"/>
    </xf>
    <xf numFmtId="0" fontId="4" fillId="0" borderId="0" xfId="0" applyFont="1" applyBorder="1" applyAlignment="1">
      <alignment horizontal="center" vertical="top" wrapText="1"/>
    </xf>
    <xf numFmtId="0" fontId="0" fillId="0" borderId="0" xfId="0" applyBorder="1" applyAlignment="1">
      <alignment horizontal="center"/>
    </xf>
    <xf numFmtId="0" fontId="5" fillId="0" borderId="0" xfId="0" applyFont="1" applyAlignment="1">
      <alignment horizontal="left"/>
    </xf>
    <xf numFmtId="0" fontId="6" fillId="0" borderId="0" xfId="1" applyBorder="1"/>
    <xf numFmtId="4" fontId="7" fillId="0" borderId="0" xfId="1" applyNumberFormat="1" applyFont="1" applyFill="1" applyBorder="1" applyAlignment="1">
      <alignment horizontal="center"/>
    </xf>
    <xf numFmtId="4" fontId="6" fillId="0" borderId="0" xfId="1" applyNumberFormat="1" applyFill="1" applyBorder="1" applyAlignment="1">
      <alignment horizontal="right"/>
    </xf>
    <xf numFmtId="4" fontId="7" fillId="0" borderId="0" xfId="1" applyNumberFormat="1" applyFont="1" applyBorder="1" applyAlignment="1">
      <alignment horizontal="center"/>
    </xf>
    <xf numFmtId="4" fontId="6" fillId="0" borderId="0" xfId="1" applyNumberFormat="1" applyBorder="1" applyAlignment="1">
      <alignment horizontal="right"/>
    </xf>
    <xf numFmtId="0" fontId="7" fillId="0" borderId="0" xfId="1" applyFont="1" applyBorder="1" applyAlignment="1">
      <alignment horizontal="center"/>
    </xf>
    <xf numFmtId="0" fontId="6" fillId="0" borderId="0" xfId="1" applyBorder="1" applyAlignment="1">
      <alignment horizontal="right"/>
    </xf>
    <xf numFmtId="0" fontId="6" fillId="0" borderId="0" xfId="1" applyAlignment="1">
      <alignment horizontal="left"/>
    </xf>
    <xf numFmtId="0" fontId="8" fillId="0" borderId="0" xfId="1" applyFont="1" applyBorder="1" applyAlignment="1">
      <alignment horizontal="left" wrapText="1"/>
    </xf>
    <xf numFmtId="0" fontId="6" fillId="0" borderId="0" xfId="1" applyFont="1" applyFill="1" applyBorder="1" applyAlignment="1">
      <alignment wrapText="1"/>
    </xf>
    <xf numFmtId="0" fontId="9" fillId="0" borderId="0" xfId="1" applyFont="1" applyFill="1" applyBorder="1"/>
    <xf numFmtId="164" fontId="9" fillId="0" borderId="0" xfId="1" applyNumberFormat="1" applyFont="1" applyFill="1" applyBorder="1"/>
    <xf numFmtId="0" fontId="9" fillId="0" borderId="0" xfId="1" applyFont="1" applyFill="1" applyBorder="1" applyAlignment="1">
      <alignment wrapText="1"/>
    </xf>
    <xf numFmtId="0" fontId="10" fillId="0" borderId="0" xfId="1" applyFont="1" applyFill="1" applyBorder="1" applyAlignment="1">
      <alignment horizontal="center" wrapText="1"/>
    </xf>
    <xf numFmtId="0" fontId="6" fillId="0" borderId="0" xfId="1" applyFont="1" applyFill="1" applyBorder="1"/>
    <xf numFmtId="0" fontId="6" fillId="0" borderId="0" xfId="1" applyFont="1" applyFill="1" applyBorder="1"/>
    <xf numFmtId="164" fontId="6" fillId="0" borderId="0" xfId="1" applyNumberFormat="1" applyFont="1" applyFill="1" applyBorder="1"/>
    <xf numFmtId="0" fontId="6" fillId="0" borderId="0" xfId="1" applyFont="1" applyFill="1" applyBorder="1" applyAlignment="1">
      <alignment horizontal="left"/>
    </xf>
    <xf numFmtId="0" fontId="11" fillId="0" borderId="0" xfId="1" applyFont="1" applyFill="1" applyBorder="1"/>
    <xf numFmtId="0" fontId="9" fillId="0" borderId="0" xfId="1" applyFont="1" applyFill="1" applyBorder="1" applyAlignment="1">
      <alignment horizontal="center" wrapText="1"/>
    </xf>
    <xf numFmtId="164" fontId="6" fillId="0" borderId="0" xfId="1" applyNumberFormat="1" applyFont="1" applyFill="1" applyBorder="1" applyAlignment="1">
      <alignment horizontal="right"/>
    </xf>
    <xf numFmtId="0" fontId="6" fillId="0" borderId="0" xfId="1" applyFont="1" applyFill="1" applyBorder="1" applyAlignment="1"/>
    <xf numFmtId="0" fontId="6" fillId="0" borderId="0" xfId="1" applyFont="1" applyFill="1" applyBorder="1" applyAlignment="1"/>
    <xf numFmtId="0" fontId="6" fillId="0" borderId="0" xfId="1" applyFont="1" applyFill="1" applyBorder="1" applyAlignment="1">
      <alignment horizontal="left"/>
    </xf>
    <xf numFmtId="4" fontId="10" fillId="0" borderId="0" xfId="1" applyNumberFormat="1" applyFont="1" applyFill="1" applyBorder="1" applyAlignment="1">
      <alignment horizontal="center"/>
    </xf>
    <xf numFmtId="4" fontId="10" fillId="0" borderId="0" xfId="1" applyNumberFormat="1" applyFont="1" applyFill="1" applyBorder="1" applyAlignment="1">
      <alignment horizontal="right"/>
    </xf>
    <xf numFmtId="0" fontId="6" fillId="0" borderId="0" xfId="1" applyFont="1" applyFill="1" applyBorder="1" applyAlignment="1">
      <alignment horizontal="center"/>
    </xf>
    <xf numFmtId="0" fontId="10" fillId="0" borderId="0" xfId="1" applyFont="1" applyFill="1" applyBorder="1" applyAlignment="1">
      <alignment horizontal="center"/>
    </xf>
    <xf numFmtId="0" fontId="6" fillId="0" borderId="0" xfId="1" applyFont="1" applyFill="1" applyBorder="1" applyAlignment="1">
      <alignment horizontal="center"/>
    </xf>
    <xf numFmtId="0" fontId="5" fillId="0" borderId="0" xfId="1" applyFont="1" applyBorder="1" applyAlignment="1"/>
    <xf numFmtId="0" fontId="6" fillId="0" borderId="0" xfId="1"/>
    <xf numFmtId="0" fontId="6" fillId="0" borderId="0" xfId="1" applyFont="1" applyFill="1" applyAlignment="1">
      <alignment horizontal="left"/>
    </xf>
    <xf numFmtId="0" fontId="6" fillId="0" borderId="0" xfId="1" applyFont="1" applyFill="1" applyAlignment="1">
      <alignment horizontal="left" wrapText="1"/>
    </xf>
    <xf numFmtId="0" fontId="6" fillId="0" borderId="0" xfId="1" applyFill="1"/>
    <xf numFmtId="3" fontId="6" fillId="0" borderId="0" xfId="1" applyNumberFormat="1" applyFill="1" applyAlignment="1"/>
    <xf numFmtId="0" fontId="6" fillId="0" borderId="0" xfId="1" applyFont="1" applyFill="1" applyBorder="1" applyAlignment="1">
      <alignment vertical="top" wrapText="1"/>
    </xf>
    <xf numFmtId="4" fontId="6" fillId="0" borderId="0" xfId="1" applyNumberFormat="1" applyFont="1" applyFill="1" applyBorder="1" applyAlignment="1">
      <alignment horizontal="right" vertical="top" wrapText="1"/>
    </xf>
    <xf numFmtId="4" fontId="6" fillId="0" borderId="0" xfId="1" applyNumberFormat="1" applyFill="1" applyAlignment="1"/>
    <xf numFmtId="0" fontId="6" fillId="0" borderId="0" xfId="1" applyFont="1" applyFill="1" applyBorder="1" applyAlignment="1">
      <alignment vertical="top"/>
    </xf>
    <xf numFmtId="3" fontId="6" fillId="0" borderId="0" xfId="1" applyNumberFormat="1" applyFill="1"/>
    <xf numFmtId="3" fontId="6" fillId="0" borderId="0" xfId="1" applyNumberFormat="1" applyFill="1" applyAlignment="1">
      <alignment horizontal="right"/>
    </xf>
    <xf numFmtId="0" fontId="6" fillId="0" borderId="0" xfId="1" applyFont="1" applyFill="1" applyBorder="1" applyAlignment="1">
      <alignment horizontal="left" vertical="top" wrapText="1"/>
    </xf>
    <xf numFmtId="0" fontId="6" fillId="0" borderId="0" xfId="1" applyFont="1" applyFill="1" applyBorder="1" applyAlignment="1">
      <alignment horizontal="center" vertical="top" wrapText="1"/>
    </xf>
    <xf numFmtId="0" fontId="6" fillId="0" borderId="0" xfId="1" applyFont="1" applyFill="1" applyBorder="1" applyAlignment="1">
      <alignment horizontal="center" vertical="top" wrapText="1"/>
    </xf>
    <xf numFmtId="0" fontId="6" fillId="0" borderId="0" xfId="1" applyFill="1" applyAlignment="1">
      <alignment horizontal="center"/>
    </xf>
    <xf numFmtId="0" fontId="5" fillId="0" borderId="0" xfId="1" applyFont="1" applyFill="1" applyAlignment="1">
      <alignment horizontal="left"/>
    </xf>
    <xf numFmtId="4" fontId="6" fillId="0" borderId="0" xfId="1" applyNumberFormat="1"/>
    <xf numFmtId="0" fontId="6" fillId="0" borderId="0" xfId="1" applyFill="1" applyAlignment="1">
      <alignment horizontal="left"/>
    </xf>
    <xf numFmtId="2" fontId="6" fillId="0" borderId="0" xfId="1" applyNumberFormat="1" applyFill="1"/>
    <xf numFmtId="4" fontId="6" fillId="0" borderId="0" xfId="1" applyNumberFormat="1" applyFill="1"/>
    <xf numFmtId="0" fontId="6" fillId="0" borderId="0" xfId="1" applyAlignment="1"/>
    <xf numFmtId="0" fontId="6" fillId="0" borderId="0" xfId="1" applyFill="1" applyAlignment="1"/>
    <xf numFmtId="0" fontId="6" fillId="0" borderId="0" xfId="1" applyAlignment="1"/>
    <xf numFmtId="0" fontId="6" fillId="0" borderId="0" xfId="1" applyFill="1" applyAlignment="1"/>
    <xf numFmtId="0" fontId="6" fillId="0" borderId="0" xfId="1" applyFill="1" applyBorder="1" applyAlignment="1">
      <alignment horizontal="left"/>
    </xf>
    <xf numFmtId="0" fontId="8" fillId="0" borderId="0" xfId="1" applyFont="1" applyFill="1" applyBorder="1" applyAlignment="1">
      <alignment horizontal="left" wrapText="1"/>
    </xf>
    <xf numFmtId="3" fontId="6" fillId="0" borderId="0" xfId="1" applyNumberFormat="1" applyFont="1" applyFill="1" applyBorder="1"/>
    <xf numFmtId="49" fontId="6" fillId="0" borderId="0" xfId="2" applyNumberFormat="1" applyFont="1" applyFill="1" applyBorder="1" applyAlignment="1">
      <alignment horizontal="right"/>
    </xf>
    <xf numFmtId="0" fontId="6" fillId="0" borderId="0" xfId="1" applyFill="1" applyBorder="1"/>
    <xf numFmtId="3" fontId="6" fillId="0" borderId="0" xfId="1" applyNumberFormat="1" applyFont="1" applyFill="1" applyBorder="1" applyAlignment="1">
      <alignment horizontal="right"/>
    </xf>
    <xf numFmtId="3" fontId="6" fillId="0" borderId="0" xfId="1" applyNumberFormat="1"/>
    <xf numFmtId="3" fontId="6" fillId="0" borderId="0" xfId="1" applyNumberFormat="1" applyFill="1" applyBorder="1"/>
    <xf numFmtId="4" fontId="6" fillId="0" borderId="0" xfId="1" applyNumberFormat="1" applyFont="1" applyFill="1" applyBorder="1"/>
    <xf numFmtId="0" fontId="6" fillId="0" borderId="0" xfId="1" applyFont="1" applyFill="1" applyBorder="1" applyAlignment="1">
      <alignment horizontal="left" vertical="center"/>
    </xf>
    <xf numFmtId="0" fontId="6" fillId="0" borderId="0" xfId="1" applyFont="1" applyFill="1" applyBorder="1" applyAlignment="1">
      <alignment horizontal="left" wrapText="1"/>
    </xf>
    <xf numFmtId="3" fontId="6" fillId="0" borderId="0" xfId="1" applyNumberFormat="1" applyFont="1" applyFill="1" applyBorder="1" applyAlignment="1">
      <alignment horizontal="right" vertical="top" wrapText="1"/>
    </xf>
    <xf numFmtId="3" fontId="6" fillId="0" borderId="0" xfId="1" applyNumberFormat="1" applyFont="1" applyFill="1" applyBorder="1" applyAlignment="1">
      <alignment horizontal="right" vertical="center" wrapText="1"/>
    </xf>
    <xf numFmtId="0" fontId="6" fillId="0" borderId="0" xfId="1" applyFont="1" applyFill="1" applyBorder="1" applyAlignment="1">
      <alignment wrapText="1"/>
    </xf>
    <xf numFmtId="0" fontId="6" fillId="0" borderId="0" xfId="1" applyFill="1" applyBorder="1" applyAlignment="1">
      <alignment horizontal="center"/>
    </xf>
    <xf numFmtId="0" fontId="5" fillId="0" borderId="0" xfId="1" applyFont="1" applyFill="1" applyBorder="1" applyAlignment="1">
      <alignment horizontal="left"/>
    </xf>
    <xf numFmtId="0" fontId="1" fillId="0" borderId="0" xfId="3"/>
    <xf numFmtId="3" fontId="6" fillId="0" borderId="0" xfId="3" applyNumberFormat="1" applyFont="1" applyFill="1" applyBorder="1" applyAlignment="1">
      <alignment wrapText="1"/>
    </xf>
    <xf numFmtId="3" fontId="8" fillId="0" borderId="0" xfId="3" applyNumberFormat="1" applyFont="1" applyFill="1" applyBorder="1" applyAlignment="1">
      <alignment wrapText="1"/>
    </xf>
    <xf numFmtId="0" fontId="6" fillId="0" borderId="0" xfId="3" applyFont="1" applyFill="1" applyBorder="1" applyAlignment="1">
      <alignment horizontal="left" wrapText="1"/>
    </xf>
    <xf numFmtId="0" fontId="12" fillId="0" borderId="0" xfId="3" applyFont="1" applyAlignment="1">
      <alignment horizontal="center"/>
    </xf>
    <xf numFmtId="3" fontId="6" fillId="0" borderId="0" xfId="3" applyNumberFormat="1" applyFont="1" applyFill="1" applyBorder="1"/>
    <xf numFmtId="0" fontId="12" fillId="0" borderId="0" xfId="3" applyFont="1"/>
    <xf numFmtId="0" fontId="2" fillId="0" borderId="0" xfId="3" applyFont="1"/>
    <xf numFmtId="3" fontId="13" fillId="0" borderId="0" xfId="3" applyNumberFormat="1" applyFont="1" applyFill="1" applyBorder="1"/>
    <xf numFmtId="0" fontId="13" fillId="0" borderId="0" xfId="3" applyFont="1"/>
    <xf numFmtId="0" fontId="12" fillId="0" borderId="0" xfId="3" applyFont="1" applyAlignment="1">
      <alignment horizontal="left"/>
    </xf>
    <xf numFmtId="0" fontId="1" fillId="0" borderId="0" xfId="3" applyAlignment="1">
      <alignment horizontal="center"/>
    </xf>
    <xf numFmtId="3" fontId="1" fillId="0" borderId="0" xfId="3" applyNumberFormat="1"/>
    <xf numFmtId="3" fontId="12" fillId="0" borderId="0" xfId="3" applyNumberFormat="1" applyFont="1"/>
    <xf numFmtId="3" fontId="1" fillId="0" borderId="0" xfId="3" applyNumberFormat="1" applyAlignment="1">
      <alignment horizontal="center"/>
    </xf>
    <xf numFmtId="0" fontId="6" fillId="0" borderId="0" xfId="3" applyFont="1" applyFill="1" applyBorder="1"/>
    <xf numFmtId="3" fontId="6" fillId="0" borderId="0" xfId="3" applyNumberFormat="1" applyFont="1" applyFill="1" applyBorder="1" applyProtection="1">
      <protection locked="0"/>
    </xf>
    <xf numFmtId="0" fontId="6" fillId="0" borderId="0" xfId="3" applyFont="1" applyFill="1" applyBorder="1" applyAlignment="1"/>
    <xf numFmtId="4" fontId="13" fillId="0" borderId="0" xfId="3" applyNumberFormat="1" applyFont="1" applyFill="1" applyBorder="1"/>
    <xf numFmtId="4" fontId="13" fillId="0" borderId="0" xfId="3" applyNumberFormat="1" applyFont="1" applyFill="1" applyBorder="1" applyAlignment="1"/>
    <xf numFmtId="10" fontId="13" fillId="0" borderId="0" xfId="3" applyNumberFormat="1" applyFont="1" applyFill="1" applyBorder="1"/>
    <xf numFmtId="0" fontId="13" fillId="0" borderId="0" xfId="3" applyFont="1" applyAlignment="1">
      <alignment horizontal="left"/>
    </xf>
    <xf numFmtId="0" fontId="9" fillId="0" borderId="0" xfId="3" applyFont="1" applyFill="1" applyBorder="1"/>
    <xf numFmtId="0" fontId="9" fillId="0" borderId="0" xfId="3" applyFont="1" applyFill="1" applyBorder="1" applyAlignment="1">
      <alignment vertical="center"/>
    </xf>
    <xf numFmtId="0" fontId="1" fillId="0" borderId="0" xfId="3" applyFont="1" applyFill="1" applyBorder="1" applyAlignment="1">
      <alignment horizontal="left" wrapText="1"/>
    </xf>
    <xf numFmtId="0" fontId="1" fillId="0" borderId="0" xfId="3" applyFill="1" applyBorder="1" applyAlignment="1">
      <alignment wrapText="1"/>
    </xf>
    <xf numFmtId="3" fontId="5" fillId="0" borderId="0" xfId="3" applyNumberFormat="1" applyFont="1" applyFill="1" applyBorder="1" applyAlignment="1">
      <alignment wrapText="1"/>
    </xf>
    <xf numFmtId="3" fontId="6" fillId="0" borderId="0" xfId="3" applyNumberFormat="1" applyFont="1" applyFill="1" applyBorder="1" applyAlignment="1">
      <alignment wrapText="1"/>
    </xf>
    <xf numFmtId="3" fontId="6" fillId="0" borderId="0" xfId="3" applyNumberFormat="1" applyFont="1" applyFill="1" applyBorder="1" applyAlignment="1">
      <alignment horizontal="center" wrapText="1"/>
    </xf>
    <xf numFmtId="3" fontId="6" fillId="0" borderId="0" xfId="3" applyNumberFormat="1" applyFont="1" applyFill="1" applyBorder="1" applyAlignment="1">
      <alignment vertical="center" wrapText="1"/>
    </xf>
    <xf numFmtId="3" fontId="6" fillId="0" borderId="0" xfId="3" applyNumberFormat="1" applyFont="1" applyFill="1" applyBorder="1" applyAlignment="1">
      <alignment horizontal="right" vertical="center" wrapText="1"/>
    </xf>
    <xf numFmtId="0" fontId="5" fillId="0" borderId="0" xfId="3" applyNumberFormat="1" applyFont="1" applyFill="1" applyBorder="1" applyAlignment="1">
      <alignment horizontal="center"/>
    </xf>
    <xf numFmtId="0" fontId="1" fillId="0" borderId="0" xfId="3" applyFont="1" applyFill="1" applyBorder="1" applyAlignment="1">
      <alignment wrapText="1"/>
    </xf>
    <xf numFmtId="3" fontId="1" fillId="0" borderId="0" xfId="3" applyNumberFormat="1" applyFont="1" applyFill="1" applyBorder="1" applyAlignment="1">
      <alignment horizontal="center" vertical="top" wrapText="1"/>
    </xf>
    <xf numFmtId="3" fontId="6" fillId="0" borderId="0" xfId="3" applyNumberFormat="1" applyFont="1" applyFill="1" applyBorder="1" applyAlignment="1">
      <alignment horizontal="center" vertical="top" wrapText="1"/>
    </xf>
    <xf numFmtId="3" fontId="6" fillId="0" borderId="0" xfId="3" applyNumberFormat="1" applyFont="1" applyFill="1" applyBorder="1" applyAlignment="1">
      <alignment horizontal="center" vertical="top" wrapText="1"/>
    </xf>
    <xf numFmtId="0" fontId="6" fillId="0" borderId="0" xfId="3" applyNumberFormat="1" applyFont="1" applyFill="1" applyBorder="1" applyAlignment="1">
      <alignment horizontal="center" wrapText="1"/>
    </xf>
    <xf numFmtId="0" fontId="6" fillId="0" borderId="0" xfId="3" applyFont="1" applyFill="1" applyBorder="1" applyAlignment="1">
      <alignment wrapText="1"/>
    </xf>
    <xf numFmtId="3" fontId="6" fillId="0" borderId="0" xfId="3" applyNumberFormat="1" applyFont="1" applyFill="1" applyBorder="1" applyAlignment="1">
      <alignment vertical="top" wrapText="1"/>
    </xf>
    <xf numFmtId="3" fontId="6" fillId="0" borderId="0" xfId="3" applyNumberFormat="1" applyFont="1" applyFill="1" applyBorder="1" applyAlignment="1">
      <alignment horizontal="center" vertical="top"/>
    </xf>
    <xf numFmtId="0" fontId="6" fillId="0" borderId="0" xfId="3" applyFont="1" applyFill="1" applyBorder="1" applyAlignment="1">
      <alignment horizontal="right" vertical="top" wrapText="1"/>
    </xf>
    <xf numFmtId="0" fontId="1" fillId="0" borderId="0" xfId="3"/>
    <xf numFmtId="0" fontId="6" fillId="0" borderId="0" xfId="3" applyFont="1" applyFill="1" applyBorder="1"/>
    <xf numFmtId="0" fontId="15" fillId="0" borderId="0" xfId="1" applyFont="1"/>
    <xf numFmtId="4" fontId="15" fillId="0" borderId="0" xfId="1" applyNumberFormat="1" applyFont="1"/>
    <xf numFmtId="0" fontId="15" fillId="0" borderId="0" xfId="1" applyFont="1" applyAlignment="1">
      <alignment horizontal="center"/>
    </xf>
    <xf numFmtId="0" fontId="15" fillId="0" borderId="0" xfId="1" applyFont="1" applyFill="1" applyBorder="1"/>
    <xf numFmtId="0" fontId="16" fillId="0" borderId="0" xfId="1" applyFont="1" applyFill="1" applyBorder="1"/>
    <xf numFmtId="0" fontId="17" fillId="0" borderId="0" xfId="1" applyFont="1" applyFill="1" applyBorder="1"/>
    <xf numFmtId="165" fontId="18" fillId="0" borderId="1" xfId="1" applyNumberFormat="1" applyFont="1" applyBorder="1"/>
    <xf numFmtId="165" fontId="15" fillId="0" borderId="1" xfId="1" applyNumberFormat="1" applyFont="1" applyBorder="1"/>
    <xf numFmtId="0" fontId="18" fillId="0" borderId="1" xfId="1" applyFont="1" applyBorder="1"/>
    <xf numFmtId="0" fontId="15" fillId="0" borderId="1" xfId="1" applyFont="1" applyBorder="1" applyAlignment="1">
      <alignment horizontal="center"/>
    </xf>
    <xf numFmtId="0" fontId="6" fillId="0" borderId="0" xfId="1" applyAlignment="1">
      <alignment vertical="top" wrapText="1"/>
    </xf>
    <xf numFmtId="165" fontId="15" fillId="0" borderId="0" xfId="1" applyNumberFormat="1" applyFont="1" applyAlignment="1">
      <alignment vertical="top" wrapText="1"/>
    </xf>
    <xf numFmtId="0" fontId="15" fillId="0" borderId="0" xfId="1" applyFont="1" applyAlignment="1">
      <alignment vertical="top" wrapText="1"/>
    </xf>
    <xf numFmtId="0" fontId="15" fillId="0" borderId="0" xfId="1" applyFont="1" applyFill="1" applyBorder="1" applyAlignment="1">
      <alignment vertical="top" wrapText="1"/>
    </xf>
    <xf numFmtId="0" fontId="15" fillId="0" borderId="0" xfId="1" applyFont="1" applyAlignment="1">
      <alignment horizontal="center" vertical="top" wrapText="1"/>
    </xf>
    <xf numFmtId="0" fontId="6" fillId="0" borderId="0" xfId="1" applyAlignment="1">
      <alignment horizontal="center" vertical="top" wrapText="1"/>
    </xf>
    <xf numFmtId="49" fontId="15" fillId="0" borderId="0" xfId="1" applyNumberFormat="1" applyFont="1" applyFill="1" applyBorder="1" applyAlignment="1">
      <alignment horizontal="center" vertical="top" wrapText="1"/>
    </xf>
    <xf numFmtId="0" fontId="19" fillId="0" borderId="0" xfId="1" applyFont="1" applyFill="1" applyBorder="1" applyAlignment="1"/>
    <xf numFmtId="166" fontId="15" fillId="0" borderId="0" xfId="1" applyNumberFormat="1" applyFont="1" applyFill="1" applyBorder="1" applyAlignment="1">
      <alignment horizontal="center"/>
    </xf>
    <xf numFmtId="0" fontId="15" fillId="0" borderId="0" xfId="1" applyFont="1" applyFill="1" applyBorder="1" applyAlignment="1">
      <alignment horizontal="center"/>
    </xf>
    <xf numFmtId="165" fontId="20" fillId="0" borderId="1" xfId="1" applyNumberFormat="1" applyFont="1" applyBorder="1"/>
    <xf numFmtId="165" fontId="20" fillId="0" borderId="1" xfId="1" applyNumberFormat="1" applyFont="1" applyFill="1" applyBorder="1"/>
    <xf numFmtId="165" fontId="15" fillId="0" borderId="1" xfId="1" applyNumberFormat="1" applyFont="1" applyFill="1" applyBorder="1"/>
    <xf numFmtId="0" fontId="20" fillId="0" borderId="1" xfId="1" applyFont="1" applyFill="1" applyBorder="1" applyAlignment="1">
      <alignment horizontal="left"/>
    </xf>
    <xf numFmtId="167" fontId="15" fillId="0" borderId="1" xfId="1" applyNumberFormat="1" applyFont="1" applyFill="1" applyBorder="1" applyAlignment="1">
      <alignment horizontal="center"/>
    </xf>
    <xf numFmtId="0" fontId="15" fillId="0" borderId="1" xfId="1" applyFont="1" applyFill="1" applyBorder="1" applyAlignment="1">
      <alignment horizontal="center"/>
    </xf>
    <xf numFmtId="165" fontId="15" fillId="0" borderId="0" xfId="1" applyNumberFormat="1" applyFont="1" applyAlignment="1">
      <alignment wrapText="1"/>
    </xf>
    <xf numFmtId="4" fontId="15" fillId="0" borderId="0" xfId="1" applyNumberFormat="1" applyFont="1" applyFill="1" applyBorder="1" applyAlignment="1"/>
    <xf numFmtId="165" fontId="15" fillId="0" borderId="0" xfId="1" applyNumberFormat="1" applyFont="1" applyFill="1" applyBorder="1" applyAlignment="1">
      <alignment horizontal="right" wrapText="1"/>
    </xf>
    <xf numFmtId="165" fontId="15" fillId="0" borderId="0" xfId="1" applyNumberFormat="1" applyFont="1" applyFill="1" applyBorder="1" applyAlignment="1">
      <alignment wrapText="1"/>
    </xf>
    <xf numFmtId="0" fontId="15" fillId="0" borderId="0" xfId="1" applyFont="1" applyFill="1" applyBorder="1" applyAlignment="1"/>
    <xf numFmtId="167" fontId="15" fillId="0" borderId="0" xfId="1" applyNumberFormat="1" applyFont="1" applyFill="1" applyBorder="1" applyAlignment="1">
      <alignment horizontal="center" vertical="top" wrapText="1"/>
    </xf>
    <xf numFmtId="166" fontId="15" fillId="0" borderId="0" xfId="1" applyNumberFormat="1" applyFont="1" applyFill="1" applyBorder="1" applyAlignment="1">
      <alignment horizontal="center" vertical="top" wrapText="1"/>
    </xf>
    <xf numFmtId="0" fontId="15" fillId="0" borderId="0" xfId="1" applyFont="1" applyFill="1" applyBorder="1" applyAlignment="1">
      <alignment horizontal="center" vertical="top" wrapText="1"/>
    </xf>
    <xf numFmtId="0" fontId="15" fillId="0" borderId="0" xfId="1" applyFont="1" applyFill="1" applyBorder="1"/>
    <xf numFmtId="165" fontId="15" fillId="0" borderId="0" xfId="1" applyNumberFormat="1" applyFont="1" applyAlignment="1">
      <alignment vertical="center" wrapText="1"/>
    </xf>
    <xf numFmtId="4" fontId="15" fillId="0" borderId="0" xfId="1" applyNumberFormat="1" applyFont="1" applyFill="1" applyBorder="1" applyAlignment="1">
      <alignment vertical="center" wrapText="1"/>
    </xf>
    <xf numFmtId="165" fontId="15" fillId="0" borderId="0" xfId="1" applyNumberFormat="1" applyFont="1" applyFill="1" applyBorder="1" applyAlignment="1">
      <alignment horizontal="right" vertical="center" wrapText="1"/>
    </xf>
    <xf numFmtId="165" fontId="15" fillId="0" borderId="0" xfId="1" applyNumberFormat="1" applyFont="1" applyFill="1" applyBorder="1" applyAlignment="1">
      <alignment vertical="center" wrapText="1"/>
    </xf>
    <xf numFmtId="4" fontId="15" fillId="0" borderId="0" xfId="1" applyNumberFormat="1" applyFont="1" applyFill="1" applyBorder="1" applyAlignment="1">
      <alignment wrapText="1"/>
    </xf>
    <xf numFmtId="165" fontId="15" fillId="0" borderId="0" xfId="1" applyNumberFormat="1" applyFont="1" applyFill="1" applyAlignment="1">
      <alignment wrapText="1"/>
    </xf>
    <xf numFmtId="0" fontId="15" fillId="0" borderId="0" xfId="1" applyFont="1" applyFill="1" applyBorder="1" applyAlignment="1">
      <alignment wrapText="1"/>
    </xf>
    <xf numFmtId="167" fontId="15" fillId="0" borderId="0" xfId="1" applyNumberFormat="1" applyFont="1" applyFill="1" applyBorder="1" applyAlignment="1">
      <alignment horizontal="center"/>
    </xf>
    <xf numFmtId="0" fontId="20" fillId="0" borderId="1" xfId="1" applyFont="1" applyFill="1" applyBorder="1"/>
    <xf numFmtId="165" fontId="20" fillId="0" borderId="0" xfId="1" applyNumberFormat="1" applyFont="1"/>
    <xf numFmtId="165" fontId="15" fillId="0" borderId="0" xfId="1" applyNumberFormat="1" applyFont="1"/>
    <xf numFmtId="165" fontId="20" fillId="0" borderId="0" xfId="1" applyNumberFormat="1" applyFont="1" applyFill="1" applyBorder="1"/>
    <xf numFmtId="165" fontId="15" fillId="0" borderId="0" xfId="1" applyNumberFormat="1" applyFont="1" applyFill="1" applyBorder="1"/>
    <xf numFmtId="0" fontId="20" fillId="0" borderId="0" xfId="1" applyFont="1" applyFill="1" applyBorder="1" applyAlignment="1">
      <alignment horizontal="left"/>
    </xf>
    <xf numFmtId="0" fontId="15" fillId="0" borderId="0" xfId="1" applyFont="1" applyFill="1" applyBorder="1" applyAlignment="1">
      <alignment horizontal="center"/>
    </xf>
    <xf numFmtId="0" fontId="15" fillId="0" borderId="0" xfId="1" applyFont="1" applyFill="1"/>
    <xf numFmtId="166" fontId="15" fillId="0" borderId="1" xfId="1" applyNumberFormat="1" applyFont="1" applyFill="1" applyBorder="1" applyAlignment="1">
      <alignment horizontal="center"/>
    </xf>
    <xf numFmtId="168" fontId="15" fillId="0" borderId="1" xfId="1" applyNumberFormat="1" applyFont="1" applyFill="1" applyBorder="1" applyAlignment="1">
      <alignment horizontal="center"/>
    </xf>
    <xf numFmtId="165" fontId="15" fillId="0" borderId="0" xfId="1" applyNumberFormat="1" applyFont="1" applyFill="1" applyBorder="1" applyAlignment="1"/>
    <xf numFmtId="168" fontId="15" fillId="0" borderId="0" xfId="1" applyNumberFormat="1" applyFont="1" applyFill="1" applyBorder="1" applyAlignment="1">
      <alignment horizontal="center"/>
    </xf>
    <xf numFmtId="0" fontId="15" fillId="0" borderId="0" xfId="1" applyFont="1" applyFill="1" applyBorder="1" applyAlignment="1">
      <alignment vertical="top"/>
    </xf>
    <xf numFmtId="0" fontId="15" fillId="0" borderId="0" xfId="1" quotePrefix="1" applyFont="1" applyFill="1" applyBorder="1"/>
    <xf numFmtId="0" fontId="15" fillId="0" borderId="0" xfId="1" quotePrefix="1" applyFont="1" applyFill="1" applyBorder="1" applyAlignment="1">
      <alignment horizontal="center"/>
    </xf>
    <xf numFmtId="0" fontId="15" fillId="0" borderId="0" xfId="1" applyFont="1" applyFill="1" applyBorder="1" applyAlignment="1">
      <alignment horizontal="center" vertical="top"/>
    </xf>
    <xf numFmtId="166" fontId="15" fillId="0" borderId="0" xfId="1" applyNumberFormat="1" applyFont="1" applyFill="1" applyBorder="1" applyAlignment="1">
      <alignment horizontal="center" vertical="top"/>
    </xf>
    <xf numFmtId="0" fontId="15" fillId="0" borderId="0" xfId="1" applyFont="1" applyFill="1" applyAlignment="1">
      <alignment vertical="top" wrapText="1"/>
    </xf>
    <xf numFmtId="165" fontId="15" fillId="0" borderId="0" xfId="1" applyNumberFormat="1" applyFont="1" applyAlignment="1"/>
    <xf numFmtId="4" fontId="15" fillId="0" borderId="0" xfId="1" applyNumberFormat="1" applyFont="1" applyAlignment="1"/>
    <xf numFmtId="0" fontId="15" fillId="0" borderId="0" xfId="1" applyFont="1" applyAlignment="1">
      <alignment horizontal="center" vertical="top"/>
    </xf>
    <xf numFmtId="165" fontId="15" fillId="0" borderId="0" xfId="1" applyNumberFormat="1" applyFont="1" applyFill="1" applyBorder="1" applyAlignment="1">
      <alignment vertical="top"/>
    </xf>
    <xf numFmtId="4" fontId="15" fillId="0" borderId="0" xfId="1" applyNumberFormat="1" applyFont="1" applyFill="1" applyBorder="1" applyAlignment="1">
      <alignment vertical="top"/>
    </xf>
    <xf numFmtId="0" fontId="15" fillId="0" borderId="0" xfId="1" applyNumberFormat="1" applyFont="1" applyAlignment="1">
      <alignment horizontal="center"/>
    </xf>
    <xf numFmtId="166" fontId="15" fillId="0" borderId="0" xfId="1" applyNumberFormat="1" applyFont="1" applyFill="1" applyAlignment="1">
      <alignment horizontal="center"/>
    </xf>
    <xf numFmtId="0" fontId="15" fillId="0" borderId="0" xfId="1" applyNumberFormat="1" applyFont="1" applyFill="1" applyAlignment="1">
      <alignment horizontal="center" vertical="top"/>
    </xf>
    <xf numFmtId="0" fontId="15" fillId="0" borderId="0" xfId="1" applyNumberFormat="1" applyFont="1" applyFill="1" applyBorder="1"/>
    <xf numFmtId="166" fontId="15" fillId="0" borderId="0" xfId="1" applyNumberFormat="1" applyFont="1" applyFill="1" applyBorder="1"/>
    <xf numFmtId="0" fontId="15" fillId="0" borderId="0" xfId="1" applyNumberFormat="1" applyFont="1" applyFill="1" applyBorder="1" applyAlignment="1">
      <alignment horizontal="center"/>
    </xf>
    <xf numFmtId="0" fontId="15" fillId="0" borderId="0" xfId="1" applyFont="1" applyFill="1" applyBorder="1" applyAlignment="1">
      <alignment wrapText="1"/>
    </xf>
    <xf numFmtId="4" fontId="15" fillId="0" borderId="1" xfId="1" applyNumberFormat="1" applyFont="1" applyFill="1" applyBorder="1" applyAlignment="1">
      <alignment horizontal="center"/>
    </xf>
    <xf numFmtId="0" fontId="15" fillId="0" borderId="1" xfId="1" applyFont="1" applyFill="1" applyBorder="1" applyAlignment="1">
      <alignment vertical="center"/>
    </xf>
    <xf numFmtId="0" fontId="15" fillId="0" borderId="1" xfId="1" applyFont="1" applyFill="1" applyBorder="1" applyAlignment="1">
      <alignment horizontal="center" vertical="center" wrapText="1"/>
    </xf>
    <xf numFmtId="0" fontId="15" fillId="0" borderId="1" xfId="1" applyFont="1" applyFill="1" applyBorder="1" applyAlignment="1">
      <alignment horizontal="center" vertical="center"/>
    </xf>
    <xf numFmtId="0" fontId="15" fillId="0" borderId="0" xfId="1" applyFont="1" applyFill="1" applyBorder="1" applyAlignment="1">
      <alignment vertical="center"/>
    </xf>
    <xf numFmtId="0" fontId="15" fillId="0" borderId="0" xfId="1" applyFont="1" applyFill="1" applyBorder="1" applyAlignment="1">
      <alignment horizontal="center" vertical="center" wrapText="1"/>
    </xf>
    <xf numFmtId="0" fontId="15" fillId="0" borderId="0" xfId="1" applyFont="1" applyFill="1" applyBorder="1" applyAlignment="1">
      <alignment horizontal="center" vertical="center"/>
    </xf>
    <xf numFmtId="0" fontId="15" fillId="0" borderId="2" xfId="1" applyFont="1" applyFill="1" applyBorder="1" applyAlignment="1">
      <alignment horizontal="center"/>
    </xf>
    <xf numFmtId="0" fontId="15" fillId="0" borderId="2" xfId="1" applyFont="1" applyFill="1" applyBorder="1" applyAlignment="1">
      <alignment vertical="center"/>
    </xf>
    <xf numFmtId="0" fontId="15" fillId="0" borderId="2" xfId="1" applyFont="1" applyFill="1" applyBorder="1" applyAlignment="1">
      <alignment horizontal="center" vertical="center" wrapText="1"/>
    </xf>
    <xf numFmtId="0" fontId="15" fillId="0" borderId="2" xfId="1" applyFont="1" applyFill="1" applyBorder="1" applyAlignment="1">
      <alignment horizontal="center" wrapText="1"/>
    </xf>
    <xf numFmtId="0" fontId="15" fillId="0" borderId="2" xfId="1" applyFont="1" applyFill="1" applyBorder="1" applyAlignment="1">
      <alignment horizontal="center" vertical="center"/>
    </xf>
    <xf numFmtId="0" fontId="15" fillId="0" borderId="0" xfId="1" applyFont="1" applyFill="1" applyBorder="1" applyAlignment="1">
      <alignment horizontal="left"/>
    </xf>
    <xf numFmtId="0" fontId="19" fillId="0" borderId="0" xfId="1" applyFont="1" applyFill="1" applyBorder="1" applyAlignment="1">
      <alignment horizontal="left"/>
    </xf>
    <xf numFmtId="0" fontId="17" fillId="0" borderId="0" xfId="1" applyFont="1"/>
    <xf numFmtId="0" fontId="17" fillId="0" borderId="0" xfId="1" applyFont="1" applyBorder="1" applyAlignment="1">
      <alignment horizontal="left" vertical="top" wrapText="1"/>
    </xf>
    <xf numFmtId="0" fontId="17" fillId="0" borderId="0" xfId="1" applyFont="1"/>
    <xf numFmtId="165" fontId="20" fillId="0" borderId="1" xfId="1" applyNumberFormat="1" applyFont="1" applyFill="1" applyBorder="1" applyAlignment="1">
      <alignment vertical="top"/>
    </xf>
    <xf numFmtId="0" fontId="20" fillId="0" borderId="1" xfId="1" applyFont="1" applyFill="1" applyBorder="1" applyAlignment="1">
      <alignment vertical="top"/>
    </xf>
    <xf numFmtId="0" fontId="15" fillId="0" borderId="1" xfId="1" applyFont="1" applyFill="1" applyBorder="1" applyAlignment="1">
      <alignment horizontal="center" vertical="top" wrapText="1"/>
    </xf>
    <xf numFmtId="165" fontId="15" fillId="0" borderId="0" xfId="1" applyNumberFormat="1" applyFont="1" applyFill="1" applyBorder="1" applyAlignment="1">
      <alignment horizontal="right" vertical="top"/>
    </xf>
    <xf numFmtId="165" fontId="15" fillId="0" borderId="0" xfId="1" applyNumberFormat="1" applyFont="1" applyFill="1" applyAlignment="1">
      <alignment horizontal="right" vertical="top"/>
    </xf>
    <xf numFmtId="0" fontId="15" fillId="0" borderId="0" xfId="1" applyFont="1" applyFill="1" applyAlignment="1">
      <alignment vertical="top"/>
    </xf>
    <xf numFmtId="165" fontId="15" fillId="0" borderId="0" xfId="1" applyNumberFormat="1" applyFont="1" applyFill="1" applyAlignment="1">
      <alignment vertical="top"/>
    </xf>
    <xf numFmtId="0" fontId="19" fillId="0" borderId="0" xfId="1" applyFont="1" applyFill="1" applyBorder="1" applyAlignment="1">
      <alignment horizontal="right" vertical="top"/>
    </xf>
    <xf numFmtId="0" fontId="19" fillId="0" borderId="0" xfId="1" applyFont="1" applyFill="1" applyAlignment="1">
      <alignment vertical="top"/>
    </xf>
    <xf numFmtId="165" fontId="20" fillId="0" borderId="0" xfId="1" applyNumberFormat="1" applyFont="1" applyBorder="1" applyAlignment="1">
      <alignment vertical="top"/>
    </xf>
    <xf numFmtId="0" fontId="20" fillId="0" borderId="0" xfId="1" applyFont="1" applyBorder="1" applyAlignment="1">
      <alignment vertical="top"/>
    </xf>
    <xf numFmtId="0" fontId="19" fillId="0" borderId="0" xfId="1" applyFont="1" applyFill="1" applyBorder="1" applyAlignment="1">
      <alignment vertical="top"/>
    </xf>
    <xf numFmtId="169" fontId="15" fillId="0" borderId="0" xfId="1" applyNumberFormat="1" applyFont="1" applyFill="1" applyBorder="1" applyAlignment="1">
      <alignment vertical="top" wrapText="1"/>
    </xf>
    <xf numFmtId="167" fontId="15" fillId="0" borderId="0" xfId="1" quotePrefix="1" applyNumberFormat="1" applyFont="1" applyFill="1" applyBorder="1" applyAlignment="1">
      <alignment vertical="top" wrapText="1"/>
    </xf>
    <xf numFmtId="168" fontId="15" fillId="0" borderId="0" xfId="1" quotePrefix="1" applyNumberFormat="1" applyFont="1" applyBorder="1" applyAlignment="1">
      <alignment horizontal="center" vertical="top" wrapText="1"/>
    </xf>
    <xf numFmtId="0" fontId="15" fillId="0" borderId="0" xfId="1" quotePrefix="1" applyFont="1" applyBorder="1" applyAlignment="1">
      <alignment horizontal="center" vertical="top" wrapText="1"/>
    </xf>
    <xf numFmtId="0" fontId="15" fillId="0" borderId="0" xfId="1" applyFont="1" applyAlignment="1">
      <alignment horizontal="center" vertical="top" wrapText="1"/>
    </xf>
    <xf numFmtId="165" fontId="15" fillId="0" borderId="1" xfId="1" applyNumberFormat="1" applyFont="1" applyFill="1" applyBorder="1" applyAlignment="1">
      <alignment horizontal="right" vertical="top"/>
    </xf>
    <xf numFmtId="0" fontId="15" fillId="0" borderId="1" xfId="1" applyFont="1" applyFill="1" applyBorder="1" applyAlignment="1">
      <alignment vertical="top"/>
    </xf>
    <xf numFmtId="0" fontId="6" fillId="0" borderId="1" xfId="1" applyBorder="1" applyAlignment="1">
      <alignment horizontal="center" vertical="top" wrapText="1"/>
    </xf>
    <xf numFmtId="0" fontId="15" fillId="0" borderId="1" xfId="1" applyFont="1" applyBorder="1" applyAlignment="1">
      <alignment horizontal="center" vertical="top" wrapText="1"/>
    </xf>
    <xf numFmtId="0" fontId="15" fillId="0" borderId="0" xfId="1" applyFont="1" applyBorder="1" applyAlignment="1">
      <alignment vertical="top" wrapText="1"/>
    </xf>
    <xf numFmtId="167" fontId="15" fillId="0" borderId="0" xfId="1" applyNumberFormat="1" applyFont="1" applyBorder="1" applyAlignment="1">
      <alignment horizontal="center" vertical="top" wrapText="1"/>
    </xf>
    <xf numFmtId="0" fontId="15" fillId="0" borderId="0" xfId="1" applyFont="1" applyBorder="1" applyAlignment="1">
      <alignment horizontal="center" vertical="top" wrapText="1"/>
    </xf>
    <xf numFmtId="0" fontId="6" fillId="0" borderId="0" xfId="1" applyAlignment="1">
      <alignment horizontal="center" vertical="top" wrapText="1"/>
    </xf>
    <xf numFmtId="0" fontId="15" fillId="0" borderId="1" xfId="1" applyFont="1" applyBorder="1" applyAlignment="1">
      <alignment vertical="top" wrapText="1"/>
    </xf>
    <xf numFmtId="167" fontId="15" fillId="0" borderId="1" xfId="1" applyNumberFormat="1" applyFont="1" applyBorder="1" applyAlignment="1">
      <alignment horizontal="center" vertical="top" wrapText="1"/>
    </xf>
    <xf numFmtId="166" fontId="15" fillId="0" borderId="1" xfId="1" applyNumberFormat="1" applyFont="1" applyBorder="1" applyAlignment="1">
      <alignment horizontal="center" vertical="top" wrapText="1"/>
    </xf>
    <xf numFmtId="168" fontId="15" fillId="0" borderId="1" xfId="1" applyNumberFormat="1" applyFont="1" applyBorder="1" applyAlignment="1">
      <alignment horizontal="center" vertical="top" wrapText="1"/>
    </xf>
    <xf numFmtId="0" fontId="15" fillId="0" borderId="1" xfId="1" applyFont="1" applyBorder="1" applyAlignment="1"/>
    <xf numFmtId="167" fontId="15" fillId="0" borderId="1" xfId="1" applyNumberFormat="1" applyFont="1" applyBorder="1" applyAlignment="1">
      <alignment horizontal="center" vertical="top"/>
    </xf>
    <xf numFmtId="166" fontId="15" fillId="0" borderId="1" xfId="1" applyNumberFormat="1" applyFont="1" applyBorder="1" applyAlignment="1">
      <alignment horizontal="center" vertical="top"/>
    </xf>
    <xf numFmtId="0" fontId="15" fillId="0" borderId="1" xfId="1" applyFont="1" applyBorder="1" applyAlignment="1">
      <alignment horizontal="center" vertical="top"/>
    </xf>
    <xf numFmtId="0" fontId="15" fillId="0" borderId="1" xfId="1" applyFont="1" applyFill="1" applyBorder="1" applyAlignment="1">
      <alignment horizontal="center" vertical="top"/>
    </xf>
    <xf numFmtId="167" fontId="15" fillId="0" borderId="0" xfId="1" applyNumberFormat="1" applyFont="1" applyBorder="1" applyAlignment="1">
      <alignment horizontal="center" vertical="top"/>
    </xf>
    <xf numFmtId="0" fontId="15" fillId="0" borderId="0" xfId="1" applyFont="1" applyBorder="1" applyAlignment="1">
      <alignment horizontal="center" vertical="top"/>
    </xf>
    <xf numFmtId="0" fontId="15" fillId="0" borderId="1" xfId="1" applyFont="1" applyBorder="1" applyAlignment="1">
      <alignment vertical="top"/>
    </xf>
    <xf numFmtId="0" fontId="15" fillId="0" borderId="1" xfId="1" applyFont="1" applyFill="1" applyBorder="1" applyAlignment="1">
      <alignment vertical="top" wrapText="1"/>
    </xf>
    <xf numFmtId="167" fontId="15" fillId="0" borderId="1" xfId="1" applyNumberFormat="1" applyFont="1" applyFill="1" applyBorder="1" applyAlignment="1">
      <alignment vertical="top" wrapText="1"/>
    </xf>
    <xf numFmtId="49" fontId="15" fillId="0" borderId="1" xfId="1" applyNumberFormat="1" applyFont="1" applyFill="1" applyBorder="1" applyAlignment="1">
      <alignment horizontal="center" vertical="top" wrapText="1"/>
    </xf>
    <xf numFmtId="165" fontId="15" fillId="0" borderId="1" xfId="1" applyNumberFormat="1" applyFont="1" applyFill="1" applyBorder="1" applyAlignment="1">
      <alignment horizontal="right" vertical="top" wrapText="1"/>
    </xf>
    <xf numFmtId="167" fontId="15" fillId="0" borderId="1" xfId="1" applyNumberFormat="1" applyFont="1" applyBorder="1" applyAlignment="1">
      <alignment vertical="top" wrapText="1"/>
    </xf>
    <xf numFmtId="49" fontId="15" fillId="0" borderId="0" xfId="1" applyNumberFormat="1" applyFont="1" applyBorder="1" applyAlignment="1">
      <alignment horizontal="center" vertical="top" wrapText="1"/>
    </xf>
    <xf numFmtId="0" fontId="17" fillId="0" borderId="0" xfId="1" applyFont="1" applyAlignment="1">
      <alignment horizontal="center"/>
    </xf>
    <xf numFmtId="0" fontId="20" fillId="0" borderId="1" xfId="1" applyFont="1" applyFill="1" applyBorder="1" applyAlignment="1">
      <alignment horizontal="left" vertical="top"/>
    </xf>
    <xf numFmtId="167" fontId="17" fillId="0" borderId="1" xfId="1" applyNumberFormat="1" applyFont="1" applyBorder="1" applyAlignment="1">
      <alignment vertical="top"/>
    </xf>
    <xf numFmtId="0" fontId="17" fillId="0" borderId="1" xfId="1" applyFont="1" applyBorder="1" applyAlignment="1">
      <alignment vertical="top"/>
    </xf>
    <xf numFmtId="0" fontId="17" fillId="0" borderId="1" xfId="1" applyFont="1" applyBorder="1"/>
    <xf numFmtId="0" fontId="15" fillId="0" borderId="0" xfId="1" applyFont="1" applyAlignment="1"/>
    <xf numFmtId="165" fontId="15" fillId="0" borderId="0" xfId="1" applyNumberFormat="1" applyFont="1" applyAlignment="1">
      <alignment vertical="top"/>
    </xf>
    <xf numFmtId="0" fontId="15" fillId="0" borderId="0" xfId="1" applyNumberFormat="1" applyFont="1" applyAlignment="1">
      <alignment horizontal="center" vertical="top"/>
    </xf>
    <xf numFmtId="166" fontId="15" fillId="0" borderId="0" xfId="1" applyNumberFormat="1" applyFont="1" applyFill="1" applyAlignment="1">
      <alignment horizontal="center" vertical="top"/>
    </xf>
    <xf numFmtId="0" fontId="15" fillId="0" borderId="0" xfId="1" applyFont="1" applyBorder="1" applyAlignment="1"/>
    <xf numFmtId="167" fontId="15" fillId="0" borderId="0" xfId="1" applyNumberFormat="1" applyFont="1" applyFill="1" applyAlignment="1">
      <alignment horizontal="center" vertical="top" wrapText="1"/>
    </xf>
    <xf numFmtId="0" fontId="15" fillId="0" borderId="0" xfId="1" applyFont="1" applyFill="1" applyAlignment="1">
      <alignment horizontal="center" vertical="top" wrapText="1"/>
    </xf>
    <xf numFmtId="165" fontId="15" fillId="0" borderId="0" xfId="1" applyNumberFormat="1" applyFont="1" applyFill="1" applyBorder="1" applyAlignment="1">
      <alignment vertical="top" wrapText="1"/>
    </xf>
    <xf numFmtId="0" fontId="15" fillId="0" borderId="0" xfId="1" applyFont="1" applyFill="1" applyAlignment="1"/>
    <xf numFmtId="167" fontId="15" fillId="0" borderId="0" xfId="1" applyNumberFormat="1" applyFont="1" applyFill="1" applyAlignment="1">
      <alignment horizontal="center" vertical="top"/>
    </xf>
    <xf numFmtId="0" fontId="15" fillId="0" borderId="0" xfId="1" applyFont="1" applyFill="1" applyAlignment="1">
      <alignment horizontal="center" vertical="top"/>
    </xf>
    <xf numFmtId="0" fontId="15" fillId="0" borderId="0" xfId="1" applyFont="1" applyFill="1" applyAlignment="1">
      <alignment horizontal="left" vertical="top"/>
    </xf>
    <xf numFmtId="0" fontId="19" fillId="0" borderId="0" xfId="1" applyFont="1" applyFill="1" applyAlignment="1">
      <alignment horizontal="right"/>
    </xf>
    <xf numFmtId="167" fontId="15" fillId="0" borderId="0" xfId="1" applyNumberFormat="1" applyFont="1" applyFill="1" applyAlignment="1"/>
    <xf numFmtId="0" fontId="15" fillId="0" borderId="0" xfId="1" applyFont="1" applyFill="1" applyAlignment="1">
      <alignment horizontal="left" vertical="top"/>
    </xf>
    <xf numFmtId="0" fontId="15" fillId="0" borderId="1" xfId="1" applyFont="1" applyFill="1" applyBorder="1" applyAlignment="1">
      <alignment horizontal="left" vertical="top" wrapText="1"/>
    </xf>
    <xf numFmtId="0" fontId="6" fillId="0" borderId="0" xfId="1" applyAlignment="1">
      <alignment vertical="top" wrapText="1"/>
    </xf>
    <xf numFmtId="0" fontId="15" fillId="0" borderId="0" xfId="1" applyFont="1" applyAlignment="1">
      <alignment horizontal="center"/>
    </xf>
    <xf numFmtId="49" fontId="15" fillId="0" borderId="0" xfId="1" applyNumberFormat="1" applyFont="1" applyFill="1" applyBorder="1" applyAlignment="1">
      <alignment horizontal="center" vertical="top"/>
    </xf>
    <xf numFmtId="167" fontId="15" fillId="0" borderId="1" xfId="1" applyNumberFormat="1" applyFont="1" applyBorder="1"/>
    <xf numFmtId="0" fontId="15" fillId="0" borderId="1" xfId="1" applyFont="1" applyBorder="1"/>
    <xf numFmtId="49" fontId="15" fillId="0" borderId="1" xfId="1" applyNumberFormat="1" applyFont="1" applyFill="1" applyBorder="1" applyAlignment="1">
      <alignment horizontal="center" vertical="top"/>
    </xf>
    <xf numFmtId="167" fontId="15" fillId="0" borderId="1" xfId="1" applyNumberFormat="1" applyFont="1" applyFill="1" applyBorder="1" applyAlignment="1">
      <alignment horizontal="center" vertical="top" wrapText="1"/>
    </xf>
    <xf numFmtId="167" fontId="15" fillId="0" borderId="0" xfId="1" applyNumberFormat="1" applyFont="1" applyFill="1" applyBorder="1" applyAlignment="1">
      <alignment horizontal="center" vertical="top"/>
    </xf>
    <xf numFmtId="0" fontId="15" fillId="0" borderId="0" xfId="1" applyFont="1" applyBorder="1" applyAlignment="1"/>
    <xf numFmtId="0" fontId="15" fillId="0" borderId="1" xfId="1" applyFont="1" applyBorder="1" applyAlignment="1">
      <alignment vertical="center"/>
    </xf>
    <xf numFmtId="0" fontId="15" fillId="0" borderId="1" xfId="1" applyFont="1" applyFill="1" applyBorder="1" applyAlignment="1">
      <alignment wrapText="1"/>
    </xf>
    <xf numFmtId="0" fontId="15" fillId="0" borderId="2" xfId="1" applyFont="1" applyBorder="1" applyAlignment="1">
      <alignment horizontal="center"/>
    </xf>
    <xf numFmtId="0" fontId="15" fillId="0" borderId="2" xfId="1" applyFont="1" applyBorder="1" applyAlignment="1">
      <alignment vertical="center"/>
    </xf>
    <xf numFmtId="0" fontId="15" fillId="0" borderId="2" xfId="1" applyFont="1" applyBorder="1" applyAlignment="1">
      <alignment horizontal="center"/>
    </xf>
    <xf numFmtId="0" fontId="21" fillId="0" borderId="0" xfId="1" applyFont="1" applyBorder="1" applyAlignment="1"/>
    <xf numFmtId="0" fontId="19" fillId="0" borderId="0" xfId="1" applyFont="1" applyAlignment="1"/>
    <xf numFmtId="0" fontId="6" fillId="0" borderId="0" xfId="1" applyFont="1"/>
    <xf numFmtId="170" fontId="6" fillId="0" borderId="0" xfId="1" applyNumberFormat="1" applyFont="1"/>
    <xf numFmtId="170" fontId="6" fillId="0" borderId="0" xfId="1" applyNumberFormat="1"/>
    <xf numFmtId="0" fontId="22" fillId="0" borderId="0" xfId="1" applyFont="1"/>
    <xf numFmtId="2" fontId="13" fillId="0" borderId="0" xfId="1" applyNumberFormat="1" applyFont="1" applyFill="1" applyBorder="1"/>
    <xf numFmtId="0" fontId="9" fillId="0" borderId="0" xfId="1" applyFont="1" applyFill="1" applyBorder="1"/>
    <xf numFmtId="0" fontId="5" fillId="0" borderId="0" xfId="1" applyFont="1" applyFill="1" applyBorder="1"/>
    <xf numFmtId="3" fontId="13" fillId="0" borderId="0" xfId="1" applyNumberFormat="1" applyFont="1" applyFill="1" applyBorder="1"/>
    <xf numFmtId="0" fontId="9" fillId="0" borderId="0" xfId="1" applyFont="1" applyFill="1"/>
    <xf numFmtId="0" fontId="9" fillId="0" borderId="0" xfId="1" applyFont="1" applyFill="1"/>
    <xf numFmtId="0" fontId="23" fillId="0" borderId="0" xfId="1" applyFont="1"/>
    <xf numFmtId="0" fontId="6" fillId="0" borderId="0" xfId="1" applyFont="1" applyFill="1"/>
    <xf numFmtId="14" fontId="6" fillId="0" borderId="0" xfId="1" quotePrefix="1" applyNumberFormat="1" applyFont="1" applyFill="1"/>
    <xf numFmtId="0" fontId="6" fillId="0" borderId="0" xfId="1" applyFont="1" applyFill="1"/>
    <xf numFmtId="16" fontId="6" fillId="0" borderId="0" xfId="1" quotePrefix="1" applyNumberFormat="1" applyFont="1" applyFill="1" applyProtection="1">
      <protection locked="0" hidden="1"/>
    </xf>
    <xf numFmtId="0" fontId="6" fillId="0" borderId="0" xfId="1" applyFont="1" applyFill="1" applyAlignment="1">
      <alignment horizontal="left"/>
    </xf>
    <xf numFmtId="0" fontId="6" fillId="0" borderId="0" xfId="1" quotePrefix="1" applyFont="1" applyFill="1"/>
    <xf numFmtId="0" fontId="24" fillId="0" borderId="0" xfId="1" applyFont="1"/>
    <xf numFmtId="0" fontId="5" fillId="0" borderId="0" xfId="1" applyFont="1"/>
    <xf numFmtId="49" fontId="6" fillId="0" borderId="0" xfId="1" quotePrefix="1" applyNumberFormat="1" applyFont="1" applyFill="1"/>
    <xf numFmtId="0" fontId="5" fillId="0" borderId="0" xfId="1" applyFont="1" applyFill="1"/>
    <xf numFmtId="0" fontId="25" fillId="0" borderId="0" xfId="1" applyFont="1" applyFill="1"/>
    <xf numFmtId="0" fontId="22" fillId="0" borderId="0" xfId="1" applyFont="1" applyFill="1"/>
    <xf numFmtId="170" fontId="6" fillId="0" borderId="0" xfId="1" applyNumberFormat="1" applyFont="1" applyFill="1" applyBorder="1"/>
    <xf numFmtId="0" fontId="26" fillId="0" borderId="0" xfId="1" applyFont="1" applyFill="1"/>
    <xf numFmtId="0" fontId="27" fillId="0" borderId="0" xfId="1" applyFont="1" applyFill="1"/>
    <xf numFmtId="16" fontId="6" fillId="0" borderId="0" xfId="1" quotePrefix="1" applyNumberFormat="1" applyFont="1" applyFill="1"/>
    <xf numFmtId="0" fontId="6" fillId="0" borderId="0" xfId="1" applyFont="1" applyBorder="1" applyAlignment="1">
      <alignment horizontal="left"/>
    </xf>
    <xf numFmtId="0" fontId="6" fillId="0" borderId="0" xfId="1" applyNumberFormat="1" applyFont="1" applyBorder="1" applyAlignment="1">
      <alignment horizontal="center"/>
    </xf>
    <xf numFmtId="0" fontId="6" fillId="0" borderId="0" xfId="1" applyNumberFormat="1" applyFont="1" applyFill="1" applyBorder="1" applyAlignment="1">
      <alignment horizontal="center"/>
    </xf>
    <xf numFmtId="0" fontId="6" fillId="0" borderId="0" xfId="1" applyFont="1" applyBorder="1"/>
    <xf numFmtId="0" fontId="5" fillId="0" borderId="0" xfId="1" applyFont="1" applyBorder="1"/>
    <xf numFmtId="0" fontId="6" fillId="0" borderId="0" xfId="1" applyNumberFormat="1" applyFont="1" applyFill="1" applyBorder="1" applyAlignment="1">
      <alignment horizontal="right"/>
    </xf>
    <xf numFmtId="0" fontId="6" fillId="0" borderId="0" xfId="1" applyNumberFormat="1" applyFont="1" applyBorder="1" applyAlignment="1">
      <alignment horizontal="right"/>
    </xf>
    <xf numFmtId="0" fontId="6" fillId="0" borderId="0" xfId="1" applyAlignment="1">
      <alignment horizontal="center"/>
    </xf>
    <xf numFmtId="0" fontId="5" fillId="0" borderId="0" xfId="1" applyFont="1"/>
    <xf numFmtId="0" fontId="5" fillId="0" borderId="0" xfId="1" applyFont="1" applyAlignment="1"/>
    <xf numFmtId="0" fontId="8" fillId="0" borderId="0" xfId="1" applyFont="1" applyFill="1" applyAlignment="1">
      <alignment horizontal="left" wrapText="1"/>
    </xf>
    <xf numFmtId="0" fontId="6" fillId="0" borderId="0" xfId="1"/>
    <xf numFmtId="172" fontId="6" fillId="0" borderId="0" xfId="1" applyNumberFormat="1" applyBorder="1"/>
    <xf numFmtId="164" fontId="6" fillId="0" borderId="0" xfId="1" applyNumberFormat="1" applyBorder="1"/>
    <xf numFmtId="0" fontId="6" fillId="0" borderId="0" xfId="1" applyFont="1" applyBorder="1" applyAlignment="1">
      <alignment wrapText="1"/>
    </xf>
    <xf numFmtId="0" fontId="22" fillId="0" borderId="0" xfId="1" applyFont="1" applyBorder="1" applyAlignment="1">
      <alignment horizontal="right"/>
    </xf>
    <xf numFmtId="0" fontId="22" fillId="0" borderId="0" xfId="1" applyFont="1" applyBorder="1" applyAlignment="1"/>
    <xf numFmtId="0" fontId="13" fillId="0" borderId="0" xfId="1" applyFont="1" applyBorder="1"/>
    <xf numFmtId="172" fontId="9" fillId="0" borderId="0" xfId="1" applyNumberFormat="1" applyFont="1" applyBorder="1"/>
    <xf numFmtId="164" fontId="13" fillId="0" borderId="0" xfId="1" applyNumberFormat="1" applyFont="1" applyFill="1" applyBorder="1"/>
    <xf numFmtId="164" fontId="13" fillId="0" borderId="0" xfId="1" applyNumberFormat="1" applyFont="1" applyBorder="1"/>
    <xf numFmtId="0" fontId="13" fillId="0" borderId="0" xfId="1" applyFont="1" applyBorder="1"/>
    <xf numFmtId="0" fontId="6" fillId="0" borderId="0" xfId="1" applyFont="1" applyFill="1" applyBorder="1" applyAlignment="1">
      <alignment horizontal="left" vertical="center" wrapText="1"/>
    </xf>
    <xf numFmtId="0" fontId="6" fillId="0" borderId="0" xfId="1" applyFont="1" applyFill="1" applyBorder="1" applyAlignment="1">
      <alignment horizontal="right" vertical="center"/>
    </xf>
    <xf numFmtId="1" fontId="6" fillId="0" borderId="0" xfId="1" applyNumberFormat="1" applyFont="1" applyFill="1" applyBorder="1" applyAlignment="1">
      <alignment horizontal="right" vertical="center"/>
    </xf>
    <xf numFmtId="0" fontId="6" fillId="0" borderId="0" xfId="1" applyFont="1" applyAlignment="1">
      <alignment horizontal="left"/>
    </xf>
    <xf numFmtId="4" fontId="6" fillId="0" borderId="0" xfId="1" applyNumberFormat="1" applyFont="1"/>
    <xf numFmtId="4" fontId="6" fillId="0" borderId="0" xfId="1" applyNumberFormat="1" applyFont="1" applyBorder="1"/>
    <xf numFmtId="3" fontId="13" fillId="0" borderId="0" xfId="1" applyNumberFormat="1" applyFont="1"/>
    <xf numFmtId="0" fontId="13" fillId="0" borderId="0" xfId="1" applyFont="1"/>
    <xf numFmtId="1" fontId="13" fillId="0" borderId="0" xfId="1" applyNumberFormat="1" applyFont="1"/>
    <xf numFmtId="1" fontId="9" fillId="0" borderId="0" xfId="1" applyNumberFormat="1" applyFont="1" applyFill="1" applyBorder="1"/>
    <xf numFmtId="0" fontId="9" fillId="0" borderId="0" xfId="1" applyFont="1" applyFill="1" applyBorder="1" applyAlignment="1">
      <alignment vertical="center"/>
    </xf>
    <xf numFmtId="4" fontId="13" fillId="0" borderId="0" xfId="1" applyNumberFormat="1" applyFont="1"/>
    <xf numFmtId="2" fontId="13" fillId="0" borderId="0" xfId="1" applyNumberFormat="1" applyFont="1"/>
    <xf numFmtId="4" fontId="9" fillId="0" borderId="0" xfId="1" applyNumberFormat="1" applyFont="1" applyFill="1" applyBorder="1" applyAlignment="1">
      <alignment vertical="center"/>
    </xf>
    <xf numFmtId="2" fontId="6" fillId="0" borderId="0" xfId="1" applyNumberFormat="1" applyFont="1"/>
    <xf numFmtId="0" fontId="6" fillId="0" borderId="0" xfId="1" applyFont="1" applyFill="1" applyBorder="1" applyAlignment="1">
      <alignment horizontal="right"/>
    </xf>
    <xf numFmtId="0" fontId="5" fillId="0" borderId="0" xfId="1" applyFont="1" applyFill="1" applyAlignment="1"/>
    <xf numFmtId="0" fontId="6" fillId="0" borderId="0" xfId="1" applyAlignment="1">
      <alignment horizontal="left"/>
    </xf>
    <xf numFmtId="2" fontId="6" fillId="0" borderId="0" xfId="1" applyNumberFormat="1" applyAlignment="1">
      <alignment horizontal="right"/>
    </xf>
    <xf numFmtId="3" fontId="6" fillId="0" borderId="0" xfId="1" applyNumberFormat="1" applyAlignment="1">
      <alignment horizontal="right"/>
    </xf>
    <xf numFmtId="173" fontId="22" fillId="0" borderId="0" xfId="5" applyFont="1" applyAlignment="1">
      <alignment horizontal="left"/>
    </xf>
    <xf numFmtId="0" fontId="6" fillId="0" borderId="0" xfId="1" applyFont="1" applyBorder="1" applyAlignment="1">
      <alignment horizontal="left"/>
    </xf>
    <xf numFmtId="2" fontId="30" fillId="0" borderId="0" xfId="5" applyNumberFormat="1" applyFont="1" applyFill="1" applyAlignment="1">
      <alignment horizontal="right"/>
    </xf>
    <xf numFmtId="3" fontId="30" fillId="0" borderId="0" xfId="5" applyNumberFormat="1" applyFont="1" applyFill="1" applyBorder="1" applyAlignment="1">
      <alignment horizontal="right"/>
    </xf>
    <xf numFmtId="173" fontId="6" fillId="0" borderId="0" xfId="5" applyFont="1" applyBorder="1" applyAlignment="1" applyProtection="1">
      <alignment horizontal="left"/>
      <protection locked="0"/>
    </xf>
    <xf numFmtId="173" fontId="6" fillId="0" borderId="0" xfId="5" applyFont="1" applyBorder="1" applyAlignment="1" applyProtection="1">
      <alignment horizontal="left"/>
    </xf>
    <xf numFmtId="0" fontId="9" fillId="0" borderId="0" xfId="1" applyFont="1" applyFill="1" applyBorder="1" applyAlignment="1">
      <alignment horizontal="left"/>
    </xf>
    <xf numFmtId="2" fontId="31" fillId="0" borderId="0" xfId="5" applyNumberFormat="1" applyFont="1" applyFill="1" applyAlignment="1">
      <alignment horizontal="right"/>
    </xf>
    <xf numFmtId="3" fontId="31" fillId="0" borderId="0" xfId="5" applyNumberFormat="1" applyFont="1" applyFill="1" applyBorder="1" applyAlignment="1">
      <alignment horizontal="right"/>
    </xf>
    <xf numFmtId="173" fontId="9" fillId="0" borderId="0" xfId="5" applyFont="1" applyFill="1" applyBorder="1" applyAlignment="1" applyProtection="1">
      <alignment horizontal="left"/>
    </xf>
    <xf numFmtId="173" fontId="6" fillId="0" borderId="0" xfId="5" applyFont="1" applyBorder="1" applyAlignment="1">
      <alignment horizontal="left"/>
    </xf>
    <xf numFmtId="2" fontId="30" fillId="0" borderId="0" xfId="5" applyNumberFormat="1" applyFont="1" applyAlignment="1">
      <alignment horizontal="right"/>
    </xf>
    <xf numFmtId="3" fontId="30" fillId="0" borderId="0" xfId="5" applyNumberFormat="1" applyFont="1" applyBorder="1" applyAlignment="1">
      <alignment horizontal="right"/>
    </xf>
    <xf numFmtId="173" fontId="6" fillId="0" borderId="0" xfId="5" applyFont="1" applyBorder="1" applyAlignment="1" applyProtection="1">
      <alignment horizontal="left"/>
    </xf>
    <xf numFmtId="173" fontId="6" fillId="0" borderId="0" xfId="5" applyFont="1" applyBorder="1" applyAlignment="1" applyProtection="1">
      <alignment horizontal="center"/>
    </xf>
    <xf numFmtId="174" fontId="30" fillId="0" borderId="0" xfId="5" applyNumberFormat="1" applyFont="1"/>
    <xf numFmtId="0" fontId="6" fillId="0" borderId="0" xfId="1" applyFont="1" applyFill="1" applyBorder="1" applyAlignment="1">
      <alignment horizontal="left" vertical="top"/>
    </xf>
    <xf numFmtId="1" fontId="5" fillId="0" borderId="0" xfId="1" applyNumberFormat="1" applyFont="1" applyFill="1" applyBorder="1" applyAlignment="1" applyProtection="1">
      <alignment horizontal="right" vertical="top" wrapText="1"/>
    </xf>
    <xf numFmtId="2" fontId="5" fillId="0" borderId="0" xfId="1" applyNumberFormat="1" applyFont="1" applyFill="1" applyBorder="1" applyAlignment="1" applyProtection="1">
      <alignment horizontal="right" vertical="top" wrapText="1"/>
    </xf>
    <xf numFmtId="3" fontId="5" fillId="0" borderId="0" xfId="1" applyNumberFormat="1" applyFont="1" applyFill="1" applyBorder="1" applyAlignment="1" applyProtection="1">
      <alignment horizontal="right" vertical="top" wrapText="1"/>
    </xf>
    <xf numFmtId="0" fontId="6" fillId="0" borderId="0" xfId="1" applyFont="1" applyFill="1" applyBorder="1" applyAlignment="1">
      <alignment horizontal="left" vertical="top"/>
    </xf>
    <xf numFmtId="0" fontId="6" fillId="0" borderId="0" xfId="1" applyFill="1" applyAlignment="1">
      <alignment horizontal="left"/>
    </xf>
    <xf numFmtId="173" fontId="6" fillId="0" borderId="0" xfId="5" applyFont="1" applyFill="1" applyBorder="1" applyAlignment="1" applyProtection="1">
      <alignment horizontal="center"/>
    </xf>
    <xf numFmtId="3" fontId="6" fillId="0" borderId="0" xfId="5" applyNumberFormat="1" applyFont="1" applyFill="1" applyBorder="1" applyAlignment="1" applyProtection="1">
      <alignment horizontal="center"/>
    </xf>
    <xf numFmtId="173" fontId="6" fillId="0" borderId="0" xfId="5" applyFont="1" applyFill="1" applyBorder="1" applyAlignment="1">
      <alignment horizontal="left"/>
    </xf>
    <xf numFmtId="173" fontId="5" fillId="0" borderId="0" xfId="5" applyFont="1" applyAlignment="1" applyProtection="1">
      <alignment horizontal="left"/>
    </xf>
    <xf numFmtId="173" fontId="6" fillId="0" borderId="0" xfId="5" applyFont="1" applyAlignment="1" applyProtection="1">
      <alignment horizontal="left"/>
    </xf>
    <xf numFmtId="173" fontId="5" fillId="0" borderId="0" xfId="5" applyFont="1" applyFill="1" applyAlignment="1" applyProtection="1">
      <alignment horizontal="left"/>
    </xf>
    <xf numFmtId="0" fontId="5" fillId="0" borderId="0" xfId="6" applyFont="1" applyBorder="1" applyAlignment="1" applyProtection="1">
      <alignment horizontal="left" vertical="top"/>
      <protection locked="0"/>
    </xf>
    <xf numFmtId="0" fontId="6" fillId="0" borderId="0" xfId="6" applyFont="1" applyBorder="1" applyAlignment="1" applyProtection="1">
      <alignment horizontal="left" vertical="top"/>
      <protection locked="0"/>
    </xf>
    <xf numFmtId="0" fontId="5" fillId="0" borderId="0" xfId="6" applyFont="1" applyBorder="1" applyAlignment="1" applyProtection="1">
      <alignment horizontal="center"/>
      <protection locked="0"/>
    </xf>
    <xf numFmtId="0" fontId="6" fillId="0" borderId="0" xfId="6" applyFont="1" applyBorder="1" applyAlignment="1" applyProtection="1">
      <alignment vertical="center" wrapText="1"/>
      <protection locked="0"/>
    </xf>
    <xf numFmtId="165" fontId="6" fillId="0" borderId="0" xfId="6" applyNumberFormat="1" applyFont="1" applyFill="1" applyBorder="1" applyAlignment="1" applyProtection="1">
      <alignment vertical="center" wrapText="1"/>
      <protection locked="0"/>
    </xf>
    <xf numFmtId="0" fontId="32" fillId="0" borderId="0" xfId="6" applyFont="1" applyBorder="1" applyAlignment="1" applyProtection="1">
      <alignment wrapText="1"/>
      <protection locked="0"/>
    </xf>
    <xf numFmtId="0" fontId="32" fillId="0" borderId="0" xfId="6" applyFont="1" applyBorder="1" applyAlignment="1" applyProtection="1">
      <alignment horizontal="center" vertical="center"/>
      <protection locked="0"/>
    </xf>
    <xf numFmtId="0" fontId="32" fillId="0" borderId="0" xfId="6" applyFont="1" applyBorder="1" applyAlignment="1" applyProtection="1">
      <alignment vertical="center"/>
      <protection locked="0"/>
    </xf>
    <xf numFmtId="0" fontId="32" fillId="0" borderId="0" xfId="6" applyFont="1" applyBorder="1" applyAlignment="1" applyProtection="1">
      <alignment horizontal="right" vertical="center"/>
      <protection locked="0"/>
    </xf>
    <xf numFmtId="175" fontId="6" fillId="0" borderId="0" xfId="6" applyNumberFormat="1" applyFont="1" applyFill="1" applyBorder="1" applyAlignment="1">
      <alignment horizontal="left" vertical="center" wrapText="1"/>
    </xf>
    <xf numFmtId="3" fontId="6" fillId="0" borderId="0" xfId="6" applyNumberFormat="1" applyFont="1" applyFill="1" applyBorder="1" applyAlignment="1">
      <alignment horizontal="center" vertical="center" wrapText="1"/>
    </xf>
    <xf numFmtId="175" fontId="6" fillId="0" borderId="0" xfId="6" applyNumberFormat="1" applyFont="1" applyFill="1" applyBorder="1" applyAlignment="1">
      <alignment horizontal="center" vertical="center"/>
    </xf>
    <xf numFmtId="176" fontId="6" fillId="0" borderId="0" xfId="6" applyNumberFormat="1" applyFont="1" applyFill="1" applyBorder="1" applyAlignment="1">
      <alignment horizontal="center" vertical="center"/>
    </xf>
    <xf numFmtId="165" fontId="6" fillId="0" borderId="0" xfId="6" applyNumberFormat="1" applyFont="1" applyFill="1" applyBorder="1" applyAlignment="1">
      <alignment vertical="center"/>
    </xf>
    <xf numFmtId="169" fontId="6" fillId="0" borderId="0" xfId="6" applyNumberFormat="1" applyFont="1" applyFill="1" applyBorder="1" applyAlignment="1">
      <alignment vertical="center"/>
    </xf>
    <xf numFmtId="165" fontId="6" fillId="0" borderId="0" xfId="6" applyNumberFormat="1" applyFont="1" applyFill="1" applyBorder="1" applyAlignment="1">
      <alignment horizontal="right" vertical="center"/>
    </xf>
    <xf numFmtId="175" fontId="9" fillId="0" borderId="0" xfId="6" applyNumberFormat="1" applyFont="1" applyFill="1" applyBorder="1" applyAlignment="1">
      <alignment horizontal="left" vertical="center" wrapText="1"/>
    </xf>
    <xf numFmtId="175" fontId="9" fillId="0" borderId="0" xfId="6" applyNumberFormat="1" applyFont="1" applyFill="1" applyBorder="1" applyAlignment="1">
      <alignment horizontal="center" vertical="center"/>
    </xf>
    <xf numFmtId="165" fontId="9" fillId="0" borderId="0" xfId="6" applyNumberFormat="1" applyFont="1" applyFill="1" applyBorder="1" applyAlignment="1">
      <alignment vertical="center"/>
    </xf>
    <xf numFmtId="169" fontId="9" fillId="0" borderId="0" xfId="6" applyNumberFormat="1" applyFont="1" applyFill="1" applyBorder="1" applyAlignment="1">
      <alignment vertical="center"/>
    </xf>
    <xf numFmtId="165" fontId="9" fillId="0" borderId="0" xfId="6" applyNumberFormat="1" applyFont="1" applyFill="1" applyBorder="1" applyAlignment="1">
      <alignment horizontal="right" vertical="center"/>
    </xf>
    <xf numFmtId="0" fontId="6" fillId="0" borderId="0" xfId="6" applyFont="1" applyProtection="1">
      <protection locked="0"/>
    </xf>
    <xf numFmtId="0" fontId="35" fillId="0" borderId="0" xfId="6" applyFont="1" applyProtection="1">
      <protection locked="0"/>
    </xf>
    <xf numFmtId="0" fontId="35" fillId="0" borderId="0" xfId="6" applyFont="1" applyAlignment="1" applyProtection="1">
      <alignment horizontal="center"/>
      <protection locked="0"/>
    </xf>
    <xf numFmtId="0" fontId="36" fillId="0" borderId="0" xfId="6" applyFont="1" applyAlignment="1" applyProtection="1">
      <alignment horizontal="center"/>
      <protection locked="0"/>
    </xf>
    <xf numFmtId="165" fontId="32" fillId="0" borderId="0" xfId="6" applyNumberFormat="1" applyFont="1" applyProtection="1">
      <protection locked="0"/>
    </xf>
    <xf numFmtId="4" fontId="32" fillId="0" borderId="0" xfId="6" applyNumberFormat="1" applyFont="1" applyProtection="1">
      <protection locked="0"/>
    </xf>
    <xf numFmtId="165" fontId="32" fillId="0" borderId="0" xfId="6" applyNumberFormat="1" applyFont="1" applyAlignment="1" applyProtection="1">
      <alignment horizontal="right"/>
      <protection locked="0"/>
    </xf>
    <xf numFmtId="0" fontId="32" fillId="0" borderId="0" xfId="6" applyFont="1" applyProtection="1">
      <protection locked="0"/>
    </xf>
    <xf numFmtId="0" fontId="5" fillId="0" borderId="0" xfId="3" applyFont="1" applyFill="1" applyBorder="1" applyAlignment="1"/>
    <xf numFmtId="0" fontId="19" fillId="0" borderId="0" xfId="1" applyFont="1" applyFill="1" applyAlignment="1"/>
    <xf numFmtId="4" fontId="6" fillId="0" borderId="0" xfId="6" applyNumberFormat="1" applyFont="1" applyBorder="1" applyAlignment="1" applyProtection="1">
      <alignment horizontal="center" vertical="center" wrapText="1"/>
      <protection locked="0"/>
    </xf>
    <xf numFmtId="0" fontId="6" fillId="0" borderId="0" xfId="6" applyFont="1" applyBorder="1" applyAlignment="1" applyProtection="1">
      <alignment horizontal="center" vertical="center" wrapText="1"/>
      <protection locked="0"/>
    </xf>
    <xf numFmtId="0" fontId="8" fillId="0" borderId="0" xfId="6" applyFont="1" applyAlignment="1" applyProtection="1">
      <alignment vertical="top" wrapText="1"/>
      <protection locked="0"/>
    </xf>
  </cellXfs>
  <cellStyles count="7">
    <cellStyle name="Euro" xfId="4"/>
    <cellStyle name="Normal_Tab04" xfId="5"/>
    <cellStyle name="Prozent 2" xfId="2"/>
    <cellStyle name="Standard" xfId="0" builtinId="0"/>
    <cellStyle name="Standard 2" xfId="1"/>
    <cellStyle name="Standard 3" xfId="3"/>
    <cellStyle name="Standard_N-III-15-IFIs"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tabSelected="1" workbookViewId="0">
      <selection sqref="A1:IV1"/>
    </sheetView>
  </sheetViews>
  <sheetFormatPr baseColWidth="10" defaultRowHeight="12.75" x14ac:dyDescent="0.2"/>
  <cols>
    <col min="1" max="1" width="72.42578125" customWidth="1"/>
    <col min="2" max="2" width="60.42578125" customWidth="1"/>
  </cols>
  <sheetData>
    <row r="1" spans="1:2" s="10" customFormat="1" ht="14.25" customHeight="1" x14ac:dyDescent="0.2">
      <c r="A1" s="10" t="s">
        <v>15</v>
      </c>
    </row>
    <row r="2" spans="1:2" s="1" customFormat="1" ht="14.25" customHeight="1" x14ac:dyDescent="0.2"/>
    <row r="3" spans="1:2" s="9" customFormat="1" ht="14.25" customHeight="1" x14ac:dyDescent="0.2"/>
    <row r="4" spans="1:2" ht="14.25" customHeight="1" x14ac:dyDescent="0.2">
      <c r="A4" s="5" t="s">
        <v>14</v>
      </c>
      <c r="B4" s="5" t="s">
        <v>13</v>
      </c>
    </row>
    <row r="5" spans="1:2" s="7" customFormat="1" ht="14.25" customHeight="1" x14ac:dyDescent="0.2"/>
    <row r="6" spans="1:2" s="7" customFormat="1" ht="14.25" customHeight="1" x14ac:dyDescent="0.2">
      <c r="A6" s="7" t="s">
        <v>12</v>
      </c>
    </row>
    <row r="7" spans="1:2" ht="14.25" customHeight="1" x14ac:dyDescent="0.2">
      <c r="A7" s="5" t="s">
        <v>11</v>
      </c>
      <c r="B7" s="5" t="s">
        <v>10</v>
      </c>
    </row>
    <row r="8" spans="1:2" s="8" customFormat="1" ht="14.25" customHeight="1" x14ac:dyDescent="0.2"/>
    <row r="9" spans="1:2" s="7" customFormat="1" ht="14.25" customHeight="1" x14ac:dyDescent="0.2">
      <c r="A9" s="7" t="s">
        <v>9</v>
      </c>
    </row>
    <row r="10" spans="1:2" s="5" customFormat="1" ht="14.25" customHeight="1" x14ac:dyDescent="0.2">
      <c r="A10" s="5" t="s">
        <v>8</v>
      </c>
      <c r="B10" s="5" t="s">
        <v>7</v>
      </c>
    </row>
    <row r="11" spans="1:2" s="8" customFormat="1" ht="14.25" customHeight="1" x14ac:dyDescent="0.2"/>
    <row r="12" spans="1:2" s="7" customFormat="1" ht="14.25" customHeight="1" x14ac:dyDescent="0.2">
      <c r="A12" s="7" t="s">
        <v>6</v>
      </c>
    </row>
    <row r="13" spans="1:2" s="5" customFormat="1" ht="14.25" customHeight="1" x14ac:dyDescent="0.2">
      <c r="A13" s="5" t="s">
        <v>5</v>
      </c>
      <c r="B13" s="5" t="s">
        <v>4</v>
      </c>
    </row>
    <row r="14" spans="1:2" s="6" customFormat="1" ht="14.25" customHeight="1" x14ac:dyDescent="0.2"/>
    <row r="15" spans="1:2" s="5" customFormat="1" ht="14.25" customHeight="1" x14ac:dyDescent="0.2">
      <c r="A15" s="5" t="s">
        <v>3</v>
      </c>
      <c r="B15" s="5" t="s">
        <v>2</v>
      </c>
    </row>
    <row r="16" spans="1:2" s="4" customFormat="1" ht="14.25" customHeight="1" x14ac:dyDescent="0.2"/>
    <row r="17" spans="1:1" ht="14.25" customHeight="1" x14ac:dyDescent="0.2">
      <c r="A17" s="3" t="s">
        <v>1</v>
      </c>
    </row>
    <row r="19" spans="1:1" s="2" customFormat="1" ht="14.25" customHeight="1" x14ac:dyDescent="0.2">
      <c r="A19" s="2" t="s">
        <v>0</v>
      </c>
    </row>
    <row r="20" spans="1:1" s="1" customFormat="1" ht="14.25" customHeight="1" x14ac:dyDescent="0.2"/>
  </sheetData>
  <mergeCells count="13">
    <mergeCell ref="A1:XFD1"/>
    <mergeCell ref="A2:XFD2"/>
    <mergeCell ref="A20:XFD20"/>
    <mergeCell ref="A19:XFD19"/>
    <mergeCell ref="A3:XFD3"/>
    <mergeCell ref="A5:XFD5"/>
    <mergeCell ref="A16:XFD16"/>
    <mergeCell ref="A6:XFD6"/>
    <mergeCell ref="A8:XFD8"/>
    <mergeCell ref="A9:XFD9"/>
    <mergeCell ref="A11:XFD11"/>
    <mergeCell ref="A12:XFD12"/>
    <mergeCell ref="A14:XFD14"/>
  </mergeCell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workbookViewId="0">
      <selection sqref="A1:IV1"/>
    </sheetView>
  </sheetViews>
  <sheetFormatPr baseColWidth="10" defaultRowHeight="12.75" outlineLevelRow="1" x14ac:dyDescent="0.2"/>
  <cols>
    <col min="1" max="1" width="3.5703125" style="41" customWidth="1"/>
    <col min="2" max="2" width="7.28515625" style="41" customWidth="1"/>
    <col min="3" max="3" width="6.5703125" style="41" customWidth="1"/>
    <col min="4" max="4" width="68.85546875" style="41" customWidth="1"/>
    <col min="5" max="5" width="8.7109375" style="296" customWidth="1"/>
    <col min="6" max="6" width="9.140625" style="60" customWidth="1"/>
    <col min="7" max="7" width="10" style="295" customWidth="1"/>
    <col min="8" max="8" width="10.140625" style="294" customWidth="1"/>
    <col min="9" max="9" width="10.7109375" style="294" customWidth="1"/>
    <col min="10" max="10" width="8.85546875" style="294" customWidth="1" collapsed="1"/>
    <col min="11" max="11" width="8.42578125" style="41" customWidth="1"/>
    <col min="12" max="12" width="8.140625" style="41" customWidth="1"/>
    <col min="13" max="16384" width="11.42578125" style="41"/>
  </cols>
  <sheetData>
    <row r="1" spans="1:12" s="61" customFormat="1" ht="15.6" customHeight="1" x14ac:dyDescent="0.2">
      <c r="A1" s="330" t="s">
        <v>370</v>
      </c>
    </row>
    <row r="2" spans="1:12" s="329" customFormat="1" ht="14.25" customHeight="1" x14ac:dyDescent="0.2">
      <c r="A2" s="329" t="s">
        <v>369</v>
      </c>
    </row>
    <row r="3" spans="1:12" s="328" customFormat="1" x14ac:dyDescent="0.2"/>
    <row r="4" spans="1:12" ht="15" customHeight="1" x14ac:dyDescent="0.2">
      <c r="A4" s="312"/>
      <c r="B4" s="294"/>
      <c r="C4" s="294"/>
      <c r="D4" s="294"/>
      <c r="E4" s="327">
        <v>2008</v>
      </c>
      <c r="F4" s="327">
        <v>2009</v>
      </c>
      <c r="G4" s="327">
        <v>2010</v>
      </c>
      <c r="H4" s="327">
        <v>2011</v>
      </c>
      <c r="I4" s="327">
        <v>2012</v>
      </c>
      <c r="J4" s="327">
        <v>2013</v>
      </c>
      <c r="K4" s="327">
        <v>2014</v>
      </c>
      <c r="L4" s="326">
        <v>2015</v>
      </c>
    </row>
    <row r="5" spans="1:12" ht="24.6" customHeight="1" x14ac:dyDescent="0.2">
      <c r="A5" s="325"/>
      <c r="B5" s="324"/>
      <c r="C5" s="324"/>
      <c r="D5" s="324"/>
      <c r="E5" s="323" t="s">
        <v>368</v>
      </c>
      <c r="F5" s="323"/>
      <c r="G5" s="323"/>
      <c r="H5" s="323"/>
      <c r="I5" s="322" t="s">
        <v>46</v>
      </c>
      <c r="J5" s="322"/>
      <c r="K5" s="322"/>
      <c r="L5" s="322"/>
    </row>
    <row r="6" spans="1:12" s="321" customFormat="1" ht="24.6" customHeight="1" x14ac:dyDescent="0.2"/>
    <row r="7" spans="1:12" s="311" customFormat="1" ht="15.75" customHeight="1" x14ac:dyDescent="0.25">
      <c r="A7" s="303">
        <v>1</v>
      </c>
      <c r="B7" s="302" t="s">
        <v>367</v>
      </c>
      <c r="C7" s="302"/>
      <c r="D7" s="302"/>
      <c r="E7" s="301">
        <v>855.27225043329997</v>
      </c>
      <c r="F7" s="301">
        <v>364.1686890924999</v>
      </c>
      <c r="G7" s="301">
        <v>462.38602894410008</v>
      </c>
      <c r="H7" s="301">
        <v>352.47561125120006</v>
      </c>
      <c r="I7" s="301">
        <v>418.315</v>
      </c>
      <c r="J7" s="301">
        <v>888</v>
      </c>
      <c r="K7" s="301">
        <v>871.4</v>
      </c>
      <c r="L7" s="301">
        <v>841.5</v>
      </c>
    </row>
    <row r="8" spans="1:12" s="312" customFormat="1" x14ac:dyDescent="0.2">
      <c r="A8" s="314"/>
      <c r="B8" s="320" t="s">
        <v>366</v>
      </c>
      <c r="C8" s="307" t="s">
        <v>365</v>
      </c>
      <c r="D8" s="307"/>
      <c r="E8" s="67">
        <v>114.52861909929997</v>
      </c>
      <c r="F8" s="67">
        <v>101.99901007379989</v>
      </c>
      <c r="G8" s="67">
        <v>104.68238261969999</v>
      </c>
      <c r="H8" s="67">
        <v>91.818883229999997</v>
      </c>
      <c r="I8" s="67">
        <v>86.315000000000012</v>
      </c>
      <c r="J8" s="67">
        <v>85</v>
      </c>
      <c r="K8" s="67">
        <v>68.400000000000006</v>
      </c>
      <c r="L8" s="67">
        <v>71</v>
      </c>
    </row>
    <row r="9" spans="1:12" s="294" customFormat="1" ht="14.25" x14ac:dyDescent="0.2">
      <c r="A9" s="305"/>
      <c r="B9" s="310"/>
      <c r="C9" s="307" t="s">
        <v>364</v>
      </c>
      <c r="D9" s="307"/>
      <c r="E9" s="67">
        <v>92.849277429899985</v>
      </c>
      <c r="F9" s="67">
        <v>80.916119914199896</v>
      </c>
      <c r="G9" s="67">
        <v>85.460732199700004</v>
      </c>
      <c r="H9" s="67">
        <v>73.991635780199999</v>
      </c>
      <c r="I9" s="67" t="s">
        <v>363</v>
      </c>
      <c r="J9" s="67">
        <v>68.2</v>
      </c>
      <c r="K9" s="67">
        <v>52.85</v>
      </c>
      <c r="L9" s="67">
        <v>55</v>
      </c>
    </row>
    <row r="10" spans="1:12" s="294" customFormat="1" x14ac:dyDescent="0.2">
      <c r="A10" s="305"/>
      <c r="B10" s="310"/>
      <c r="C10" s="307" t="s">
        <v>362</v>
      </c>
      <c r="D10" s="307"/>
      <c r="E10" s="67">
        <v>9.91619416939999</v>
      </c>
      <c r="F10" s="67">
        <v>9.4481973295999993</v>
      </c>
      <c r="G10" s="67">
        <v>8.6659908600000009</v>
      </c>
      <c r="H10" s="67">
        <v>8.4989470697999998</v>
      </c>
      <c r="I10" s="67">
        <v>8</v>
      </c>
      <c r="J10" s="67">
        <v>8</v>
      </c>
      <c r="K10" s="67">
        <v>8</v>
      </c>
      <c r="L10" s="67">
        <v>8</v>
      </c>
    </row>
    <row r="11" spans="1:12" s="294" customFormat="1" x14ac:dyDescent="0.2">
      <c r="A11" s="305"/>
      <c r="B11" s="306"/>
      <c r="C11" s="307" t="s">
        <v>361</v>
      </c>
      <c r="D11" s="307"/>
      <c r="E11" s="67">
        <v>11.763147500000001</v>
      </c>
      <c r="F11" s="67">
        <v>11.634692830000001</v>
      </c>
      <c r="G11" s="67">
        <v>10.55565956</v>
      </c>
      <c r="H11" s="67">
        <v>9.3283003799999999</v>
      </c>
      <c r="I11" s="67">
        <v>9.6189999999999998</v>
      </c>
      <c r="J11" s="67">
        <v>8.8000000000000007</v>
      </c>
      <c r="K11" s="67">
        <v>7.55</v>
      </c>
      <c r="L11" s="67">
        <v>8</v>
      </c>
    </row>
    <row r="12" spans="1:12" s="312" customFormat="1" x14ac:dyDescent="0.2">
      <c r="A12" s="314"/>
      <c r="B12" s="310" t="s">
        <v>360</v>
      </c>
      <c r="C12" s="307" t="s">
        <v>359</v>
      </c>
      <c r="D12" s="307"/>
      <c r="E12" s="67">
        <v>740.74363133400004</v>
      </c>
      <c r="F12" s="67">
        <v>262.16967901869998</v>
      </c>
      <c r="G12" s="67">
        <v>357.7036463244001</v>
      </c>
      <c r="H12" s="67">
        <v>260.65672802120008</v>
      </c>
      <c r="I12" s="67">
        <v>332</v>
      </c>
      <c r="J12" s="67">
        <v>803</v>
      </c>
      <c r="K12" s="67">
        <v>803</v>
      </c>
      <c r="L12" s="67">
        <v>770.5</v>
      </c>
    </row>
    <row r="13" spans="1:12" s="319" customFormat="1" x14ac:dyDescent="0.2">
      <c r="A13" s="314"/>
      <c r="B13" s="310" t="s">
        <v>358</v>
      </c>
      <c r="C13" s="307" t="s">
        <v>357</v>
      </c>
      <c r="D13" s="307"/>
      <c r="E13" s="67">
        <v>721.41863355550004</v>
      </c>
      <c r="F13" s="67">
        <v>247.96644338869999</v>
      </c>
      <c r="G13" s="67">
        <v>335.91317938040009</v>
      </c>
      <c r="H13" s="67">
        <v>242.28894145120006</v>
      </c>
      <c r="I13" s="67">
        <v>313</v>
      </c>
      <c r="J13" s="67">
        <v>784</v>
      </c>
      <c r="K13" s="67">
        <v>784</v>
      </c>
      <c r="L13" s="67">
        <v>751.5</v>
      </c>
    </row>
    <row r="14" spans="1:12" s="316" customFormat="1" outlineLevel="1" x14ac:dyDescent="0.2">
      <c r="A14" s="305"/>
      <c r="B14" s="305"/>
      <c r="C14" s="307" t="s">
        <v>356</v>
      </c>
      <c r="D14" s="307" t="s">
        <v>356</v>
      </c>
      <c r="E14" s="67">
        <v>29.928824079999998</v>
      </c>
      <c r="F14" s="67">
        <v>33.44952121</v>
      </c>
      <c r="G14" s="67">
        <v>49.732719039999999</v>
      </c>
      <c r="H14" s="67">
        <v>45.801171439999997</v>
      </c>
      <c r="I14" s="67">
        <v>39</v>
      </c>
      <c r="J14" s="67">
        <v>38</v>
      </c>
      <c r="K14" s="67">
        <v>42</v>
      </c>
      <c r="L14" s="67">
        <v>42</v>
      </c>
    </row>
    <row r="15" spans="1:12" s="316" customFormat="1" outlineLevel="1" x14ac:dyDescent="0.2">
      <c r="A15" s="305"/>
      <c r="B15" s="305"/>
      <c r="C15" s="307" t="s">
        <v>355</v>
      </c>
      <c r="D15" s="307" t="s">
        <v>355</v>
      </c>
      <c r="E15" s="67">
        <v>101.7827623899</v>
      </c>
      <c r="F15" s="67">
        <v>98.641195720300004</v>
      </c>
      <c r="G15" s="67">
        <v>101.9352295203</v>
      </c>
      <c r="H15" s="67">
        <v>95.100090821199998</v>
      </c>
      <c r="I15" s="67">
        <v>95</v>
      </c>
      <c r="J15" s="67">
        <v>95</v>
      </c>
      <c r="K15" s="67">
        <v>95</v>
      </c>
      <c r="L15" s="67">
        <v>95</v>
      </c>
    </row>
    <row r="16" spans="1:12" s="316" customFormat="1" outlineLevel="1" x14ac:dyDescent="0.2">
      <c r="A16" s="305"/>
      <c r="B16" s="305"/>
      <c r="C16" s="309" t="s">
        <v>329</v>
      </c>
      <c r="D16" s="309" t="s">
        <v>354</v>
      </c>
      <c r="E16" s="67">
        <v>66.554235234999993</v>
      </c>
      <c r="F16" s="67">
        <v>63.126907379999999</v>
      </c>
      <c r="G16" s="67">
        <v>66.842553340000094</v>
      </c>
      <c r="H16" s="67">
        <v>66.869181951499996</v>
      </c>
      <c r="I16" s="67">
        <v>67</v>
      </c>
      <c r="J16" s="67">
        <v>67</v>
      </c>
      <c r="K16" s="67">
        <v>67</v>
      </c>
      <c r="L16" s="67">
        <v>67</v>
      </c>
    </row>
    <row r="17" spans="1:12" s="316" customFormat="1" outlineLevel="1" x14ac:dyDescent="0.2">
      <c r="A17" s="305"/>
      <c r="B17" s="305"/>
      <c r="C17" s="307" t="s">
        <v>105</v>
      </c>
      <c r="D17" s="307" t="s">
        <v>105</v>
      </c>
      <c r="E17" s="67">
        <v>508.42182728</v>
      </c>
      <c r="F17" s="67">
        <v>42.205211169999998</v>
      </c>
      <c r="G17" s="67">
        <v>117.11471541</v>
      </c>
      <c r="H17" s="67">
        <v>31.118606360000001</v>
      </c>
      <c r="I17" s="67">
        <v>85</v>
      </c>
      <c r="J17" s="67">
        <v>561</v>
      </c>
      <c r="K17" s="67">
        <v>571</v>
      </c>
      <c r="L17" s="67">
        <v>554.5</v>
      </c>
    </row>
    <row r="18" spans="1:12" s="316" customFormat="1" outlineLevel="1" x14ac:dyDescent="0.2">
      <c r="A18" s="305"/>
      <c r="B18" s="305"/>
      <c r="C18" s="309" t="s">
        <v>329</v>
      </c>
      <c r="D18" s="309" t="s">
        <v>353</v>
      </c>
      <c r="E18" s="67">
        <v>32.787827280000002</v>
      </c>
      <c r="F18" s="67">
        <v>12.354211169999999</v>
      </c>
      <c r="G18" s="67">
        <v>7.6380244099999999</v>
      </c>
      <c r="H18" s="67">
        <v>8.6916063599999998</v>
      </c>
      <c r="I18" s="67">
        <v>8</v>
      </c>
      <c r="J18" s="67">
        <v>8</v>
      </c>
      <c r="K18" s="67">
        <v>7</v>
      </c>
      <c r="L18" s="67">
        <v>6.5</v>
      </c>
    </row>
    <row r="19" spans="1:12" s="318" customFormat="1" outlineLevel="1" x14ac:dyDescent="0.2">
      <c r="A19" s="315"/>
      <c r="B19" s="305"/>
      <c r="C19" s="309"/>
      <c r="D19" s="309" t="s">
        <v>352</v>
      </c>
      <c r="E19" s="67">
        <v>475.63400000000001</v>
      </c>
      <c r="F19" s="67">
        <v>29.850999999999999</v>
      </c>
      <c r="G19" s="67">
        <v>109.476691</v>
      </c>
      <c r="H19" s="67">
        <v>22.427</v>
      </c>
      <c r="I19" s="67">
        <v>77</v>
      </c>
      <c r="J19" s="67">
        <v>553</v>
      </c>
      <c r="K19" s="67">
        <v>564</v>
      </c>
      <c r="L19" s="67">
        <v>548</v>
      </c>
    </row>
    <row r="20" spans="1:12" s="318" customFormat="1" outlineLevel="1" x14ac:dyDescent="0.2">
      <c r="A20" s="315"/>
      <c r="B20" s="305"/>
      <c r="C20" s="307" t="s">
        <v>351</v>
      </c>
      <c r="D20" s="307" t="s">
        <v>351</v>
      </c>
      <c r="E20" s="67">
        <v>19.982886000000001</v>
      </c>
      <c r="F20" s="67">
        <v>12.6069521334</v>
      </c>
      <c r="G20" s="67">
        <v>16.541859230099998</v>
      </c>
      <c r="H20" s="67">
        <v>24.47540244</v>
      </c>
      <c r="I20" s="67">
        <v>45</v>
      </c>
      <c r="J20" s="67">
        <v>41</v>
      </c>
      <c r="K20" s="67">
        <v>27</v>
      </c>
      <c r="L20" s="67">
        <v>11</v>
      </c>
    </row>
    <row r="21" spans="1:12" s="316" customFormat="1" outlineLevel="1" x14ac:dyDescent="0.2">
      <c r="A21" s="305"/>
      <c r="B21" s="305"/>
      <c r="C21" s="307" t="s">
        <v>350</v>
      </c>
      <c r="D21" s="307" t="s">
        <v>350</v>
      </c>
      <c r="E21" s="67">
        <v>23.114726999999998</v>
      </c>
      <c r="F21" s="67">
        <v>22.001414915000002</v>
      </c>
      <c r="G21" s="67">
        <v>12.67209021</v>
      </c>
      <c r="H21" s="67">
        <v>7.5085967199999999</v>
      </c>
      <c r="I21" s="67">
        <v>9</v>
      </c>
      <c r="J21" s="67">
        <v>9</v>
      </c>
      <c r="K21" s="67">
        <v>9</v>
      </c>
      <c r="L21" s="67">
        <v>9</v>
      </c>
    </row>
    <row r="22" spans="1:12" s="315" customFormat="1" outlineLevel="1" x14ac:dyDescent="0.2">
      <c r="B22" s="305"/>
      <c r="C22" s="309" t="s">
        <v>329</v>
      </c>
      <c r="D22" s="309" t="s">
        <v>349</v>
      </c>
      <c r="E22" s="67">
        <v>0.25</v>
      </c>
      <c r="F22" s="67">
        <v>2.9</v>
      </c>
      <c r="G22" s="67">
        <v>4.25321002</v>
      </c>
      <c r="H22" s="67">
        <v>3.3736172799999999</v>
      </c>
      <c r="I22" s="67">
        <v>5</v>
      </c>
      <c r="J22" s="67">
        <v>5</v>
      </c>
      <c r="K22" s="67">
        <v>5</v>
      </c>
      <c r="L22" s="67">
        <v>5</v>
      </c>
    </row>
    <row r="23" spans="1:12" s="315" customFormat="1" outlineLevel="1" x14ac:dyDescent="0.2">
      <c r="B23" s="317"/>
      <c r="C23" s="307" t="s">
        <v>348</v>
      </c>
      <c r="D23" s="307" t="s">
        <v>347</v>
      </c>
      <c r="E23" s="67">
        <v>15.263984450000001</v>
      </c>
      <c r="F23" s="67">
        <v>16.147857590000001</v>
      </c>
      <c r="G23" s="67">
        <v>16.508755010000002</v>
      </c>
      <c r="H23" s="67">
        <v>16.35402504</v>
      </c>
      <c r="I23" s="67">
        <v>17</v>
      </c>
      <c r="J23" s="67">
        <v>17</v>
      </c>
      <c r="K23" s="67">
        <v>17</v>
      </c>
      <c r="L23" s="67">
        <v>17</v>
      </c>
    </row>
    <row r="24" spans="1:12" s="316" customFormat="1" outlineLevel="1" x14ac:dyDescent="0.2">
      <c r="A24" s="305"/>
      <c r="B24" s="305"/>
      <c r="C24" s="307" t="s">
        <v>101</v>
      </c>
      <c r="D24" s="307" t="s">
        <v>101</v>
      </c>
      <c r="E24" s="67">
        <v>18.7519493456</v>
      </c>
      <c r="F24" s="67">
        <v>17.498817089999999</v>
      </c>
      <c r="G24" s="67">
        <v>16.347854890000001</v>
      </c>
      <c r="H24" s="67">
        <v>18.124045070000001</v>
      </c>
      <c r="I24" s="67">
        <v>18</v>
      </c>
      <c r="J24" s="67">
        <v>18</v>
      </c>
      <c r="K24" s="67">
        <v>18</v>
      </c>
      <c r="L24" s="67">
        <v>18</v>
      </c>
    </row>
    <row r="25" spans="1:12" s="316" customFormat="1" outlineLevel="1" x14ac:dyDescent="0.2">
      <c r="A25" s="305"/>
      <c r="B25" s="305"/>
      <c r="C25" s="307" t="s">
        <v>346</v>
      </c>
      <c r="D25" s="307" t="s">
        <v>346</v>
      </c>
      <c r="E25" s="67">
        <v>4.171673010000152</v>
      </c>
      <c r="F25" s="67">
        <v>5.4154735599999846</v>
      </c>
      <c r="G25" s="67">
        <v>5.0599560700000552</v>
      </c>
      <c r="H25" s="67">
        <v>3.8070035600000161</v>
      </c>
      <c r="I25" s="67">
        <v>5</v>
      </c>
      <c r="J25" s="67">
        <v>5</v>
      </c>
      <c r="K25" s="67">
        <v>5</v>
      </c>
      <c r="L25" s="67">
        <v>5</v>
      </c>
    </row>
    <row r="26" spans="1:12" s="315" customFormat="1" outlineLevel="1" x14ac:dyDescent="0.2">
      <c r="B26" s="310" t="s">
        <v>345</v>
      </c>
      <c r="C26" s="307" t="s">
        <v>344</v>
      </c>
      <c r="D26" s="307"/>
      <c r="E26" s="67">
        <v>18.924841708500001</v>
      </c>
      <c r="F26" s="67">
        <v>18.513923519999999</v>
      </c>
      <c r="G26" s="67">
        <v>19.986222733999998</v>
      </c>
      <c r="H26" s="67">
        <v>18.378777230000001</v>
      </c>
      <c r="I26" s="67">
        <v>18</v>
      </c>
      <c r="J26" s="67">
        <v>18</v>
      </c>
      <c r="K26" s="67">
        <v>18</v>
      </c>
      <c r="L26" s="67">
        <v>18</v>
      </c>
    </row>
    <row r="27" spans="1:12" s="312" customFormat="1" x14ac:dyDescent="0.2">
      <c r="A27" s="314"/>
      <c r="B27" s="313" t="s">
        <v>343</v>
      </c>
      <c r="C27" s="307" t="s">
        <v>342</v>
      </c>
      <c r="D27" s="307"/>
      <c r="E27" s="67">
        <v>0.40015606999999997</v>
      </c>
      <c r="F27" s="67">
        <v>-4.3106878899999996</v>
      </c>
      <c r="G27" s="67">
        <v>1.80424421</v>
      </c>
      <c r="H27" s="67">
        <v>-1.09906599999999E-2</v>
      </c>
      <c r="I27" s="67">
        <v>1</v>
      </c>
      <c r="J27" s="67">
        <v>1</v>
      </c>
      <c r="K27" s="67">
        <v>1</v>
      </c>
      <c r="L27" s="67">
        <v>1</v>
      </c>
    </row>
    <row r="28" spans="1:12" s="311" customFormat="1" ht="15" x14ac:dyDescent="0.25">
      <c r="A28" s="303">
        <v>2</v>
      </c>
      <c r="B28" s="302" t="s">
        <v>341</v>
      </c>
      <c r="C28" s="302"/>
      <c r="D28" s="302"/>
      <c r="E28" s="301">
        <v>332.70199350999997</v>
      </c>
      <c r="F28" s="301">
        <v>455.74569490199997</v>
      </c>
      <c r="G28" s="301">
        <v>449.96731418410002</v>
      </c>
      <c r="H28" s="301">
        <v>446.82429451489998</v>
      </c>
      <c r="I28" s="301">
        <v>473.36309696192541</v>
      </c>
      <c r="J28" s="301">
        <v>474.07646666009077</v>
      </c>
      <c r="K28" s="301">
        <v>487.50320605642139</v>
      </c>
      <c r="L28" s="301">
        <v>505</v>
      </c>
    </row>
    <row r="29" spans="1:12" s="294" customFormat="1" x14ac:dyDescent="0.2">
      <c r="A29" s="305"/>
      <c r="B29" s="310" t="s">
        <v>340</v>
      </c>
      <c r="C29" s="307" t="s">
        <v>339</v>
      </c>
      <c r="D29" s="307"/>
      <c r="E29" s="67">
        <v>29.094352069999999</v>
      </c>
      <c r="F29" s="67">
        <v>25.619365269999999</v>
      </c>
      <c r="G29" s="67">
        <v>39.623968009999999</v>
      </c>
      <c r="H29" s="67">
        <v>23.910969269999999</v>
      </c>
      <c r="I29" s="67">
        <v>18.363096961925429</v>
      </c>
      <c r="J29" s="67">
        <v>17.076466660090748</v>
      </c>
      <c r="K29" s="67">
        <v>14.503206056421385</v>
      </c>
      <c r="L29" s="67">
        <v>17</v>
      </c>
    </row>
    <row r="30" spans="1:12" s="294" customFormat="1" x14ac:dyDescent="0.2">
      <c r="A30" s="305"/>
      <c r="B30" s="310"/>
      <c r="C30" s="309" t="s">
        <v>329</v>
      </c>
      <c r="D30" s="309" t="s">
        <v>338</v>
      </c>
      <c r="E30" s="67">
        <v>12.750471449999999</v>
      </c>
      <c r="F30" s="67">
        <v>13.043858</v>
      </c>
      <c r="G30" s="67">
        <v>14.87604923</v>
      </c>
      <c r="H30" s="67">
        <v>10.225</v>
      </c>
      <c r="I30" s="67">
        <v>8.3630969619254305</v>
      </c>
      <c r="J30" s="67">
        <v>7.0764666600907482</v>
      </c>
      <c r="K30" s="67">
        <v>4.5032060564213854</v>
      </c>
      <c r="L30" s="67">
        <v>7</v>
      </c>
    </row>
    <row r="31" spans="1:12" s="294" customFormat="1" x14ac:dyDescent="0.2">
      <c r="A31" s="305"/>
      <c r="B31" s="308" t="s">
        <v>337</v>
      </c>
      <c r="C31" s="307" t="s">
        <v>336</v>
      </c>
      <c r="D31" s="307"/>
      <c r="E31" s="67">
        <v>98.210325260000005</v>
      </c>
      <c r="F31" s="67">
        <v>193.37638914999999</v>
      </c>
      <c r="G31" s="67">
        <v>161.10114905</v>
      </c>
      <c r="H31" s="67">
        <v>192.22201443</v>
      </c>
      <c r="I31" s="67">
        <v>215</v>
      </c>
      <c r="J31" s="67">
        <v>201</v>
      </c>
      <c r="K31" s="67">
        <v>202</v>
      </c>
      <c r="L31" s="67">
        <v>217</v>
      </c>
    </row>
    <row r="32" spans="1:12" s="294" customFormat="1" x14ac:dyDescent="0.2">
      <c r="A32" s="305"/>
      <c r="B32" s="308" t="s">
        <v>335</v>
      </c>
      <c r="C32" s="307" t="s">
        <v>334</v>
      </c>
      <c r="D32" s="307"/>
      <c r="E32" s="67">
        <v>2.1389631800000002</v>
      </c>
      <c r="F32" s="67">
        <v>1.91257893</v>
      </c>
      <c r="G32" s="67">
        <v>4.1820340299999996</v>
      </c>
      <c r="H32" s="67">
        <v>4.4197366999999996</v>
      </c>
      <c r="I32" s="67">
        <v>2</v>
      </c>
      <c r="J32" s="67">
        <v>2</v>
      </c>
      <c r="K32" s="67">
        <v>2</v>
      </c>
      <c r="L32" s="67">
        <v>2</v>
      </c>
    </row>
    <row r="33" spans="1:12" s="294" customFormat="1" x14ac:dyDescent="0.2">
      <c r="A33" s="305"/>
      <c r="B33" s="308" t="s">
        <v>333</v>
      </c>
      <c r="C33" s="307" t="s">
        <v>94</v>
      </c>
      <c r="D33" s="307"/>
      <c r="E33" s="67">
        <v>203.258353</v>
      </c>
      <c r="F33" s="67">
        <v>234.837361552</v>
      </c>
      <c r="G33" s="67">
        <v>245.06016309410001</v>
      </c>
      <c r="H33" s="67">
        <v>226.27157411490001</v>
      </c>
      <c r="I33" s="67">
        <v>238</v>
      </c>
      <c r="J33" s="67">
        <v>254</v>
      </c>
      <c r="K33" s="67">
        <v>269</v>
      </c>
      <c r="L33" s="67">
        <v>269</v>
      </c>
    </row>
    <row r="34" spans="1:12" s="304" customFormat="1" x14ac:dyDescent="0.2">
      <c r="A34" s="305"/>
      <c r="B34" s="306" t="s">
        <v>332</v>
      </c>
      <c r="C34" s="305" t="s">
        <v>329</v>
      </c>
      <c r="D34" s="305" t="s">
        <v>331</v>
      </c>
      <c r="E34" s="67">
        <v>118.71835299999999</v>
      </c>
      <c r="F34" s="67">
        <v>143.54486155199999</v>
      </c>
      <c r="G34" s="67">
        <v>145.95016309409999</v>
      </c>
      <c r="H34" s="67">
        <v>144.67721411490001</v>
      </c>
      <c r="I34" s="67">
        <v>144</v>
      </c>
      <c r="J34" s="67">
        <v>144</v>
      </c>
      <c r="K34" s="67">
        <v>144</v>
      </c>
      <c r="L34" s="67">
        <v>149</v>
      </c>
    </row>
    <row r="35" spans="1:12" s="304" customFormat="1" x14ac:dyDescent="0.2">
      <c r="A35" s="305"/>
      <c r="B35" s="306" t="s">
        <v>330</v>
      </c>
      <c r="C35" s="305" t="s">
        <v>329</v>
      </c>
      <c r="D35" s="305" t="s">
        <v>328</v>
      </c>
      <c r="E35" s="67">
        <v>84.54</v>
      </c>
      <c r="F35" s="67">
        <v>91.292500000000004</v>
      </c>
      <c r="G35" s="67">
        <v>99.11</v>
      </c>
      <c r="H35" s="67">
        <v>81.594359999999995</v>
      </c>
      <c r="I35" s="67">
        <v>94</v>
      </c>
      <c r="J35" s="67">
        <v>110</v>
      </c>
      <c r="K35" s="67">
        <v>125</v>
      </c>
      <c r="L35" s="67">
        <v>120</v>
      </c>
    </row>
    <row r="36" spans="1:12" ht="15" customHeight="1" x14ac:dyDescent="0.2">
      <c r="A36" s="303">
        <v>3</v>
      </c>
      <c r="B36" s="302" t="s">
        <v>327</v>
      </c>
      <c r="C36" s="302"/>
      <c r="D36" s="302"/>
      <c r="E36" s="301">
        <v>1187.9742439432998</v>
      </c>
      <c r="F36" s="301">
        <v>819.91438399449987</v>
      </c>
      <c r="G36" s="301">
        <v>912.35334312820009</v>
      </c>
      <c r="H36" s="301">
        <v>799.29990576609998</v>
      </c>
      <c r="I36" s="301">
        <v>891.67809696192535</v>
      </c>
      <c r="J36" s="301">
        <v>1362.0764666600908</v>
      </c>
      <c r="K36" s="301">
        <v>1358.9032060564214</v>
      </c>
      <c r="L36" s="301">
        <v>1346.5</v>
      </c>
    </row>
    <row r="37" spans="1:12" ht="15" customHeight="1" x14ac:dyDescent="0.2">
      <c r="A37" s="300"/>
      <c r="B37" s="299" t="s">
        <v>326</v>
      </c>
      <c r="C37" s="299"/>
      <c r="D37" s="299"/>
      <c r="E37" s="298">
        <v>0.42827459671405321</v>
      </c>
      <c r="F37" s="298">
        <v>0.30203943735320543</v>
      </c>
      <c r="G37" s="298">
        <v>0.32</v>
      </c>
      <c r="H37" s="298">
        <v>0.27</v>
      </c>
      <c r="I37" s="298">
        <v>0.28999999999999998</v>
      </c>
      <c r="J37" s="298">
        <v>0.43</v>
      </c>
      <c r="K37" s="298">
        <v>0.41</v>
      </c>
      <c r="L37" s="298">
        <v>0.39</v>
      </c>
    </row>
    <row r="38" spans="1:12" s="297" customFormat="1" ht="15" customHeight="1" x14ac:dyDescent="0.2">
      <c r="A38" s="26"/>
      <c r="B38" s="25" t="s">
        <v>325</v>
      </c>
      <c r="C38" s="25"/>
      <c r="D38" s="25"/>
      <c r="E38" s="67">
        <v>277386.11</v>
      </c>
      <c r="F38" s="67">
        <v>271459.38</v>
      </c>
      <c r="G38" s="67">
        <v>282970</v>
      </c>
      <c r="H38" s="67">
        <v>299220</v>
      </c>
      <c r="I38" s="67">
        <v>309300</v>
      </c>
      <c r="J38" s="67">
        <v>318740</v>
      </c>
      <c r="K38" s="67">
        <v>329577</v>
      </c>
      <c r="L38" s="67">
        <v>342101</v>
      </c>
    </row>
    <row r="40" spans="1:12" s="43" customFormat="1" ht="15.75" customHeight="1" x14ac:dyDescent="0.2">
      <c r="A40" s="43" t="s">
        <v>40</v>
      </c>
    </row>
    <row r="41" spans="1:12" s="43" customFormat="1" ht="47.25" customHeight="1" x14ac:dyDescent="0.2">
      <c r="A41" s="43" t="s">
        <v>324</v>
      </c>
    </row>
  </sheetData>
  <mergeCells count="33">
    <mergeCell ref="A1:XFD1"/>
    <mergeCell ref="A2:XFD2"/>
    <mergeCell ref="A41:XFD41"/>
    <mergeCell ref="A40:XFD40"/>
    <mergeCell ref="A3:XFD3"/>
    <mergeCell ref="E5:H5"/>
    <mergeCell ref="I5:L5"/>
    <mergeCell ref="A6:XFD6"/>
    <mergeCell ref="B7:D7"/>
    <mergeCell ref="C8:D8"/>
    <mergeCell ref="C9:D9"/>
    <mergeCell ref="C10:D10"/>
    <mergeCell ref="C11:D11"/>
    <mergeCell ref="C12:D12"/>
    <mergeCell ref="C13:D13"/>
    <mergeCell ref="C14:D14"/>
    <mergeCell ref="C15:D15"/>
    <mergeCell ref="C17:D17"/>
    <mergeCell ref="C20:D20"/>
    <mergeCell ref="C21:D21"/>
    <mergeCell ref="C23:D23"/>
    <mergeCell ref="C24:D24"/>
    <mergeCell ref="C25:D25"/>
    <mergeCell ref="C26:D26"/>
    <mergeCell ref="C27:D27"/>
    <mergeCell ref="B37:D37"/>
    <mergeCell ref="B38:D38"/>
    <mergeCell ref="B28:D28"/>
    <mergeCell ref="C29:D29"/>
    <mergeCell ref="C31:D31"/>
    <mergeCell ref="C32:D32"/>
    <mergeCell ref="C33:D33"/>
    <mergeCell ref="B36:D36"/>
  </mergeCell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workbookViewId="0">
      <selection sqref="A1:IV1"/>
    </sheetView>
  </sheetViews>
  <sheetFormatPr baseColWidth="10" defaultRowHeight="12.75" x14ac:dyDescent="0.2"/>
  <cols>
    <col min="1" max="1" width="18.85546875" style="41" customWidth="1"/>
    <col min="2" max="6" width="11.42578125" style="41"/>
    <col min="7" max="7" width="10.42578125" style="41" customWidth="1"/>
    <col min="8" max="8" width="10.7109375" style="41" customWidth="1"/>
    <col min="9" max="16384" width="11.42578125" style="41"/>
  </cols>
  <sheetData>
    <row r="1" spans="1:8" s="56" customFormat="1" x14ac:dyDescent="0.2">
      <c r="A1" s="56" t="s">
        <v>378</v>
      </c>
    </row>
    <row r="2" spans="1:8" s="346" customFormat="1" x14ac:dyDescent="0.2">
      <c r="A2" s="346" t="s">
        <v>377</v>
      </c>
    </row>
    <row r="3" spans="1:8" s="328" customFormat="1" x14ac:dyDescent="0.2"/>
    <row r="4" spans="1:8" s="11" customFormat="1" ht="25.5" customHeight="1" x14ac:dyDescent="0.2">
      <c r="A4" s="343" t="s">
        <v>376</v>
      </c>
      <c r="B4" s="343"/>
      <c r="C4" s="344">
        <v>2006</v>
      </c>
      <c r="D4" s="344">
        <v>2007</v>
      </c>
      <c r="E4" s="344">
        <v>2008</v>
      </c>
      <c r="F4" s="345">
        <v>2009</v>
      </c>
      <c r="G4" s="344">
        <v>2010</v>
      </c>
      <c r="H4" s="344">
        <v>2011</v>
      </c>
    </row>
    <row r="5" spans="1:8" s="343" customFormat="1" ht="25.5" customHeight="1" x14ac:dyDescent="0.2"/>
    <row r="6" spans="1:8" s="338" customFormat="1" x14ac:dyDescent="0.2">
      <c r="A6" s="342" t="s">
        <v>375</v>
      </c>
      <c r="B6" s="342"/>
      <c r="C6" s="340">
        <v>94.821923860799984</v>
      </c>
      <c r="D6" s="340">
        <v>92.022328047600126</v>
      </c>
      <c r="E6" s="341">
        <v>102.7654715993</v>
      </c>
      <c r="F6" s="340">
        <v>90.364317243799903</v>
      </c>
      <c r="G6" s="339">
        <v>94.126723059699913</v>
      </c>
      <c r="H6" s="339">
        <v>82.490582849999996</v>
      </c>
    </row>
    <row r="7" spans="1:8" s="11" customFormat="1" x14ac:dyDescent="0.2">
      <c r="B7" s="337" t="s">
        <v>374</v>
      </c>
      <c r="C7" s="27">
        <v>84.299076250900001</v>
      </c>
      <c r="D7" s="27">
        <v>82.511415417300128</v>
      </c>
      <c r="E7" s="334">
        <v>92.849277429300002</v>
      </c>
      <c r="F7" s="27">
        <v>80.916119914199896</v>
      </c>
      <c r="G7" s="333">
        <v>85.460732199699919</v>
      </c>
      <c r="H7" s="333">
        <v>73.991635780199999</v>
      </c>
    </row>
    <row r="8" spans="1:8" s="11" customFormat="1" x14ac:dyDescent="0.2">
      <c r="B8" s="336" t="s">
        <v>373</v>
      </c>
      <c r="C8" s="27">
        <v>10.522847609899989</v>
      </c>
      <c r="D8" s="27">
        <v>9.5109126303</v>
      </c>
      <c r="E8" s="334">
        <v>9.9161941699999989</v>
      </c>
      <c r="F8" s="27">
        <v>9.4481973295999993</v>
      </c>
      <c r="G8" s="333">
        <v>8.6659908600000009</v>
      </c>
      <c r="H8" s="333">
        <v>8.4989470697999998</v>
      </c>
    </row>
    <row r="9" spans="1:8" s="11" customFormat="1" ht="26.25" customHeight="1" x14ac:dyDescent="0.2">
      <c r="A9" s="335" t="s">
        <v>372</v>
      </c>
      <c r="B9" s="335"/>
      <c r="C9" s="27">
        <v>7.9428706479554414</v>
      </c>
      <c r="D9" s="27">
        <v>6.9656999342491588</v>
      </c>
      <c r="E9" s="334">
        <v>8.6504797661425403</v>
      </c>
      <c r="F9" s="27">
        <v>11.021189408040202</v>
      </c>
      <c r="G9" s="333">
        <v>10.31691545481339</v>
      </c>
      <c r="H9" s="27">
        <v>10.320354381993299</v>
      </c>
    </row>
    <row r="11" spans="1:8" s="332" customFormat="1" x14ac:dyDescent="0.2">
      <c r="A11" s="332" t="s">
        <v>40</v>
      </c>
    </row>
    <row r="12" spans="1:8" s="43" customFormat="1" ht="19.5" customHeight="1" x14ac:dyDescent="0.2">
      <c r="A12" s="331" t="s">
        <v>371</v>
      </c>
    </row>
  </sheetData>
  <mergeCells count="9">
    <mergeCell ref="A5:XFD5"/>
    <mergeCell ref="A6:B6"/>
    <mergeCell ref="A9:B9"/>
    <mergeCell ref="A1:XFD1"/>
    <mergeCell ref="A2:XFD2"/>
    <mergeCell ref="A12:XFD12"/>
    <mergeCell ref="A11:XFD11"/>
    <mergeCell ref="A3:XFD3"/>
    <mergeCell ref="A4:B4"/>
  </mergeCell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workbookViewId="0">
      <selection sqref="A1:IV1"/>
    </sheetView>
  </sheetViews>
  <sheetFormatPr baseColWidth="10" defaultRowHeight="12.75" x14ac:dyDescent="0.2"/>
  <cols>
    <col min="1" max="1" width="11.42578125" style="41"/>
    <col min="2" max="2" width="30" style="41" bestFit="1" customWidth="1"/>
    <col min="3" max="16384" width="11.42578125" style="41"/>
  </cols>
  <sheetData>
    <row r="1" spans="1:7" s="359" customFormat="1" x14ac:dyDescent="0.2">
      <c r="A1" s="359" t="s">
        <v>391</v>
      </c>
    </row>
    <row r="2" spans="1:7" s="33" customFormat="1" x14ac:dyDescent="0.2">
      <c r="A2" s="33" t="s">
        <v>377</v>
      </c>
    </row>
    <row r="3" spans="1:7" s="39" customFormat="1" x14ac:dyDescent="0.2"/>
    <row r="4" spans="1:7" x14ac:dyDescent="0.2">
      <c r="A4" s="26"/>
      <c r="B4" s="26"/>
      <c r="C4" s="358">
        <v>2007</v>
      </c>
      <c r="D4" s="358">
        <v>2008</v>
      </c>
      <c r="E4" s="358">
        <v>2009</v>
      </c>
      <c r="F4" s="358">
        <v>2010</v>
      </c>
      <c r="G4" s="358">
        <v>2011</v>
      </c>
    </row>
    <row r="5" spans="1:7" s="34" customFormat="1" x14ac:dyDescent="0.2"/>
    <row r="6" spans="1:7" x14ac:dyDescent="0.2">
      <c r="A6" s="34" t="s">
        <v>390</v>
      </c>
      <c r="B6" s="34"/>
      <c r="C6" s="348">
        <v>34.030012224000004</v>
      </c>
      <c r="D6" s="357">
        <v>29.094352070000003</v>
      </c>
      <c r="E6" s="357">
        <v>25.619365270000003</v>
      </c>
      <c r="F6" s="41">
        <v>39.619999999999997</v>
      </c>
      <c r="G6" s="57">
        <v>23.910969269999999</v>
      </c>
    </row>
    <row r="7" spans="1:7" x14ac:dyDescent="0.2">
      <c r="A7" s="28"/>
      <c r="B7" s="28" t="s">
        <v>389</v>
      </c>
      <c r="C7" s="348">
        <v>13.67778395</v>
      </c>
      <c r="D7" s="357">
        <v>12.750471449999999</v>
      </c>
      <c r="E7" s="357">
        <v>13.043858</v>
      </c>
      <c r="F7" s="41">
        <v>14.88</v>
      </c>
      <c r="G7" s="57">
        <v>10.225</v>
      </c>
    </row>
    <row r="8" spans="1:7" x14ac:dyDescent="0.2">
      <c r="A8" s="28"/>
      <c r="B8" s="28" t="s">
        <v>388</v>
      </c>
      <c r="C8" s="348">
        <v>6.1293660000000001</v>
      </c>
      <c r="D8" s="357">
        <v>7.9445800000000002</v>
      </c>
      <c r="E8" s="357">
        <v>6.66246603</v>
      </c>
      <c r="F8" s="41">
        <v>7.51</v>
      </c>
      <c r="G8" s="57">
        <v>7.5161030000000002</v>
      </c>
    </row>
    <row r="9" spans="1:7" x14ac:dyDescent="0.2">
      <c r="A9" s="26"/>
      <c r="B9" s="28" t="s">
        <v>387</v>
      </c>
      <c r="C9" s="348">
        <v>14.222862274000001</v>
      </c>
      <c r="D9" s="357">
        <v>8.3993006200000018</v>
      </c>
      <c r="E9" s="357">
        <v>5.9130412400000001</v>
      </c>
      <c r="F9" s="41">
        <v>17.239999999999998</v>
      </c>
      <c r="G9" s="57">
        <v>6.16986627</v>
      </c>
    </row>
    <row r="10" spans="1:7" x14ac:dyDescent="0.2">
      <c r="A10" s="34" t="s">
        <v>336</v>
      </c>
      <c r="B10" s="34"/>
      <c r="C10" s="348">
        <v>127.15104773</v>
      </c>
      <c r="D10" s="357">
        <v>98.210325259999991</v>
      </c>
      <c r="E10" s="357">
        <v>193.37638914999999</v>
      </c>
      <c r="F10" s="41">
        <v>161.1</v>
      </c>
      <c r="G10" s="57">
        <v>192.22201443</v>
      </c>
    </row>
    <row r="11" spans="1:7" x14ac:dyDescent="0.2">
      <c r="A11" s="26"/>
      <c r="B11" s="28" t="s">
        <v>386</v>
      </c>
      <c r="C11" s="348">
        <v>81.544846699999994</v>
      </c>
      <c r="D11" s="357">
        <v>84.671785099999994</v>
      </c>
      <c r="E11" s="357">
        <v>113.85023079999999</v>
      </c>
      <c r="F11" s="41">
        <v>113.9</v>
      </c>
      <c r="G11" s="57">
        <v>118.91250509000001</v>
      </c>
    </row>
    <row r="12" spans="1:7" x14ac:dyDescent="0.2">
      <c r="A12" s="26"/>
      <c r="B12" s="28" t="s">
        <v>385</v>
      </c>
      <c r="C12" s="348">
        <v>28.64625899</v>
      </c>
      <c r="D12" s="357">
        <v>5.9080932900000001</v>
      </c>
      <c r="E12" s="357">
        <v>73.337677480000011</v>
      </c>
      <c r="F12" s="41">
        <v>42.62</v>
      </c>
      <c r="G12" s="57">
        <v>51.803392070000001</v>
      </c>
    </row>
    <row r="13" spans="1:7" x14ac:dyDescent="0.2">
      <c r="A13" s="26"/>
      <c r="B13" s="28" t="s">
        <v>384</v>
      </c>
      <c r="C13" s="348">
        <v>16.959942040000001</v>
      </c>
      <c r="D13" s="357">
        <v>7.6304468700000001</v>
      </c>
      <c r="E13" s="357">
        <v>6.1884808700000002</v>
      </c>
      <c r="F13" s="41">
        <v>4.58</v>
      </c>
      <c r="G13" s="57">
        <v>21.506117270000001</v>
      </c>
    </row>
    <row r="14" spans="1:7" x14ac:dyDescent="0.2">
      <c r="A14" s="34" t="s">
        <v>383</v>
      </c>
      <c r="B14" s="34"/>
      <c r="C14" s="348">
        <v>190.4507088684</v>
      </c>
      <c r="D14" s="357">
        <v>203.258353</v>
      </c>
      <c r="E14" s="357">
        <v>234.837361552</v>
      </c>
      <c r="F14" s="41">
        <v>245.06</v>
      </c>
      <c r="G14" s="57">
        <v>226.27157411490003</v>
      </c>
    </row>
    <row r="15" spans="1:7" x14ac:dyDescent="0.2">
      <c r="A15" s="26"/>
      <c r="B15" s="28" t="s">
        <v>382</v>
      </c>
      <c r="C15" s="348">
        <v>114.5282088684</v>
      </c>
      <c r="D15" s="357">
        <v>118.71835299999999</v>
      </c>
      <c r="E15" s="357">
        <v>143.54486155200001</v>
      </c>
      <c r="F15" s="41">
        <v>145.94999999999999</v>
      </c>
      <c r="G15" s="57">
        <v>144.67721411490004</v>
      </c>
    </row>
    <row r="16" spans="1:7" x14ac:dyDescent="0.2">
      <c r="A16" s="26"/>
      <c r="B16" s="28" t="s">
        <v>328</v>
      </c>
      <c r="C16" s="348">
        <v>75.922499999999999</v>
      </c>
      <c r="D16" s="357">
        <v>84.54</v>
      </c>
      <c r="E16" s="357">
        <v>91.292500000000004</v>
      </c>
      <c r="F16" s="41">
        <v>99.11</v>
      </c>
      <c r="G16" s="57">
        <v>81.594359999999995</v>
      </c>
    </row>
    <row r="17" spans="1:7" x14ac:dyDescent="0.2">
      <c r="A17" s="34" t="s">
        <v>334</v>
      </c>
      <c r="B17" s="34"/>
      <c r="C17" s="348">
        <v>2.0561398999999998</v>
      </c>
      <c r="D17" s="357">
        <v>2.1389631800000002</v>
      </c>
      <c r="E17" s="357">
        <v>1.91257893</v>
      </c>
      <c r="F17" s="41">
        <v>4.18</v>
      </c>
      <c r="G17" s="57">
        <v>4.4197367000000005</v>
      </c>
    </row>
    <row r="18" spans="1:7" x14ac:dyDescent="0.2">
      <c r="A18" s="353" t="s">
        <v>381</v>
      </c>
      <c r="B18" s="353"/>
      <c r="C18" s="356">
        <v>353.68790872239998</v>
      </c>
      <c r="D18" s="355">
        <v>332.70199351000002</v>
      </c>
      <c r="E18" s="355">
        <v>455.74569490199997</v>
      </c>
      <c r="F18" s="350">
        <v>449.97</v>
      </c>
      <c r="G18" s="354">
        <v>446.82429451490003</v>
      </c>
    </row>
    <row r="19" spans="1:7" x14ac:dyDescent="0.2">
      <c r="A19" s="353" t="s">
        <v>380</v>
      </c>
      <c r="B19" s="353"/>
      <c r="C19" s="352">
        <v>26.77267457586991</v>
      </c>
      <c r="D19" s="351">
        <v>28.00582548033216</v>
      </c>
      <c r="E19" s="351">
        <v>55.584546850083946</v>
      </c>
      <c r="F19" s="350">
        <v>49</v>
      </c>
      <c r="G19" s="349">
        <v>55.901957612097398</v>
      </c>
    </row>
    <row r="20" spans="1:7" x14ac:dyDescent="0.2">
      <c r="A20" s="25" t="s">
        <v>379</v>
      </c>
      <c r="B20" s="25"/>
      <c r="C20" s="348">
        <v>1321.0779809096</v>
      </c>
      <c r="D20" s="347">
        <v>1187.9742439433001</v>
      </c>
      <c r="E20" s="347">
        <v>819.91438399449999</v>
      </c>
      <c r="F20" s="41">
        <v>912.35</v>
      </c>
      <c r="G20" s="57">
        <v>799.29990576609998</v>
      </c>
    </row>
    <row r="22" spans="1:7" s="61" customFormat="1" x14ac:dyDescent="0.2">
      <c r="A22" s="61" t="s">
        <v>40</v>
      </c>
    </row>
    <row r="23" spans="1:7" s="39" customFormat="1" x14ac:dyDescent="0.2"/>
  </sheetData>
  <mergeCells count="13">
    <mergeCell ref="A1:XFD1"/>
    <mergeCell ref="A2:XFD2"/>
    <mergeCell ref="A23:XFD23"/>
    <mergeCell ref="A22:XFD22"/>
    <mergeCell ref="A3:XFD3"/>
    <mergeCell ref="A5:XFD5"/>
    <mergeCell ref="A20:B20"/>
    <mergeCell ref="A6:B6"/>
    <mergeCell ref="A10:B10"/>
    <mergeCell ref="A14:B14"/>
    <mergeCell ref="A17:B17"/>
    <mergeCell ref="A18:B18"/>
    <mergeCell ref="A19:B19"/>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workbookViewId="0">
      <selection sqref="A1:IV1"/>
    </sheetView>
  </sheetViews>
  <sheetFormatPr baseColWidth="10" defaultRowHeight="12.75" x14ac:dyDescent="0.2"/>
  <cols>
    <col min="1" max="1" width="25.28515625" style="360" bestFit="1" customWidth="1"/>
    <col min="2" max="2" width="11.42578125" style="362"/>
    <col min="3" max="3" width="11.7109375" style="362" bestFit="1" customWidth="1"/>
    <col min="4" max="6" width="11.42578125" style="362"/>
    <col min="7" max="7" width="11.42578125" style="362" customWidth="1"/>
    <col min="8" max="8" width="11.42578125" style="361" customWidth="1"/>
    <col min="9" max="13" width="11.42578125" style="361"/>
    <col min="14" max="16384" width="11.42578125" style="360"/>
  </cols>
  <sheetData>
    <row r="1" spans="1:14" s="390" customFormat="1" ht="13.5" customHeight="1" x14ac:dyDescent="0.2">
      <c r="A1" s="390" t="s">
        <v>419</v>
      </c>
    </row>
    <row r="2" spans="1:14" s="389" customFormat="1" ht="13.5" customHeight="1" x14ac:dyDescent="0.2">
      <c r="A2" s="389" t="s">
        <v>418</v>
      </c>
    </row>
    <row r="3" spans="1:14" s="388" customFormat="1" x14ac:dyDescent="0.2"/>
    <row r="4" spans="1:14" s="384" customFormat="1" x14ac:dyDescent="0.2">
      <c r="A4" s="387"/>
      <c r="B4" s="386" t="s">
        <v>417</v>
      </c>
      <c r="C4" s="386"/>
      <c r="D4" s="386"/>
      <c r="E4" s="386"/>
      <c r="F4" s="386"/>
      <c r="G4" s="386"/>
      <c r="H4" s="385" t="s">
        <v>416</v>
      </c>
      <c r="I4" s="385"/>
      <c r="J4" s="385"/>
      <c r="K4" s="385"/>
      <c r="L4" s="385"/>
      <c r="M4" s="385"/>
      <c r="N4" s="385"/>
    </row>
    <row r="5" spans="1:14" s="28" customFormat="1" ht="25.5" x14ac:dyDescent="0.2">
      <c r="A5" s="383"/>
      <c r="B5" s="382" t="s">
        <v>415</v>
      </c>
      <c r="C5" s="380">
        <v>2006</v>
      </c>
      <c r="D5" s="380">
        <v>2007</v>
      </c>
      <c r="E5" s="380">
        <v>2008</v>
      </c>
      <c r="F5" s="380">
        <v>2009</v>
      </c>
      <c r="G5" s="380">
        <v>2010</v>
      </c>
      <c r="H5" s="381" t="s">
        <v>415</v>
      </c>
      <c r="I5" s="380">
        <v>2006</v>
      </c>
      <c r="J5" s="380">
        <v>2007</v>
      </c>
      <c r="K5" s="380">
        <v>2008</v>
      </c>
      <c r="L5" s="380">
        <v>2009</v>
      </c>
      <c r="M5" s="380">
        <v>2010</v>
      </c>
    </row>
    <row r="6" spans="1:14" s="379" customFormat="1" x14ac:dyDescent="0.2"/>
    <row r="7" spans="1:14" s="364" customFormat="1" x14ac:dyDescent="0.2">
      <c r="A7" s="376" t="s">
        <v>414</v>
      </c>
      <c r="B7" s="375">
        <v>984.52</v>
      </c>
      <c r="C7" s="375">
        <v>2123.2199999999998</v>
      </c>
      <c r="D7" s="375">
        <v>2668.52</v>
      </c>
      <c r="E7" s="375">
        <v>2954.07</v>
      </c>
      <c r="F7" s="375">
        <v>2761.61</v>
      </c>
      <c r="G7" s="375">
        <v>3826.1</v>
      </c>
      <c r="H7" s="374">
        <v>0.26176683493806613</v>
      </c>
      <c r="I7" s="374">
        <v>0.29507468264031478</v>
      </c>
      <c r="J7" s="374">
        <v>0.32259196183499134</v>
      </c>
      <c r="K7" s="374">
        <v>0.31600810223862902</v>
      </c>
      <c r="L7" s="374">
        <v>0.29362308490868189</v>
      </c>
      <c r="M7" s="374">
        <v>0.322727251678393</v>
      </c>
    </row>
    <row r="8" spans="1:14" s="368" customFormat="1" x14ac:dyDescent="0.2"/>
    <row r="9" spans="1:14" s="364" customFormat="1" x14ac:dyDescent="0.2">
      <c r="A9" s="376" t="s">
        <v>413</v>
      </c>
      <c r="B9" s="375">
        <v>465.995</v>
      </c>
      <c r="C9" s="375">
        <v>1498.43</v>
      </c>
      <c r="D9" s="375">
        <v>1808.46</v>
      </c>
      <c r="E9" s="375">
        <v>1713.51</v>
      </c>
      <c r="F9" s="375">
        <v>1141.78</v>
      </c>
      <c r="G9" s="375">
        <v>1208.42</v>
      </c>
      <c r="H9" s="374">
        <v>0.24</v>
      </c>
      <c r="I9" s="374">
        <v>0.46886619041487604</v>
      </c>
      <c r="J9" s="374">
        <v>0.49805854769855373</v>
      </c>
      <c r="K9" s="374">
        <v>0.42827539914484392</v>
      </c>
      <c r="L9" s="374">
        <v>0.30203864046053314</v>
      </c>
      <c r="M9" s="374">
        <v>0.32</v>
      </c>
    </row>
    <row r="10" spans="1:14" s="368" customFormat="1" x14ac:dyDescent="0.2"/>
    <row r="11" spans="1:14" s="364" customFormat="1" x14ac:dyDescent="0.2">
      <c r="A11" s="376" t="s">
        <v>412</v>
      </c>
      <c r="B11" s="375">
        <v>789.72</v>
      </c>
      <c r="C11" s="375">
        <v>1976.94</v>
      </c>
      <c r="D11" s="375">
        <v>1950.7</v>
      </c>
      <c r="E11" s="375">
        <v>2385.64</v>
      </c>
      <c r="F11" s="375">
        <v>2609.6</v>
      </c>
      <c r="G11" s="375">
        <v>3003.93</v>
      </c>
      <c r="H11" s="374">
        <v>0.32938929842648751</v>
      </c>
      <c r="I11" s="374">
        <v>0.49926398628101132</v>
      </c>
      <c r="J11" s="374">
        <v>0.42610679695059828</v>
      </c>
      <c r="K11" s="374">
        <v>0.47860115349450222</v>
      </c>
      <c r="L11" s="374">
        <v>0.54998040736949305</v>
      </c>
      <c r="M11" s="374">
        <v>0.63971092569946486</v>
      </c>
      <c r="N11" s="378"/>
    </row>
    <row r="12" spans="1:14" s="368" customFormat="1" x14ac:dyDescent="0.2"/>
    <row r="13" spans="1:14" s="364" customFormat="1" x14ac:dyDescent="0.2">
      <c r="A13" s="376" t="s">
        <v>411</v>
      </c>
      <c r="B13" s="375">
        <v>1724.9449999999999</v>
      </c>
      <c r="C13" s="375">
        <v>3683.16</v>
      </c>
      <c r="D13" s="375">
        <v>4079.69</v>
      </c>
      <c r="E13" s="375">
        <v>4794.71</v>
      </c>
      <c r="F13" s="375">
        <v>4000.07</v>
      </c>
      <c r="G13" s="375">
        <v>5201.6499999999996</v>
      </c>
      <c r="H13" s="374">
        <v>0.26536395322808887</v>
      </c>
      <c r="I13" s="374">
        <v>0.29375818881179255</v>
      </c>
      <c r="J13" s="374">
        <v>0.28939416551643254</v>
      </c>
      <c r="K13" s="374">
        <v>0.32541089614737906</v>
      </c>
      <c r="L13" s="374">
        <v>0.3030965835823759</v>
      </c>
      <c r="M13" s="374">
        <v>0.33567777422065032</v>
      </c>
    </row>
    <row r="14" spans="1:14" s="368" customFormat="1" x14ac:dyDescent="0.2"/>
    <row r="15" spans="1:14" s="364" customFormat="1" x14ac:dyDescent="0.2">
      <c r="A15" s="376" t="s">
        <v>410</v>
      </c>
      <c r="B15" s="375">
        <v>1698.7449999999999</v>
      </c>
      <c r="C15" s="375">
        <v>2236.12</v>
      </c>
      <c r="D15" s="375">
        <v>2562.23</v>
      </c>
      <c r="E15" s="375">
        <v>2803.28</v>
      </c>
      <c r="F15" s="375">
        <v>2809.88</v>
      </c>
      <c r="G15" s="375">
        <v>2871.24</v>
      </c>
      <c r="H15" s="374">
        <v>1.0334957018924205</v>
      </c>
      <c r="I15" s="374">
        <v>0.79819312481335736</v>
      </c>
      <c r="J15" s="374">
        <v>0.80758364548482764</v>
      </c>
      <c r="K15" s="374">
        <v>0.81736787181639603</v>
      </c>
      <c r="L15" s="374">
        <v>0.88039283615374464</v>
      </c>
      <c r="M15" s="374">
        <v>0.90921895658381635</v>
      </c>
    </row>
    <row r="16" spans="1:14" s="368" customFormat="1" x14ac:dyDescent="0.2"/>
    <row r="17" spans="1:13" s="364" customFormat="1" x14ac:dyDescent="0.2">
      <c r="A17" s="376" t="s">
        <v>409</v>
      </c>
      <c r="B17" s="375">
        <v>393.66499999999996</v>
      </c>
      <c r="C17" s="375">
        <v>834.4</v>
      </c>
      <c r="D17" s="375">
        <v>981.34</v>
      </c>
      <c r="E17" s="375">
        <v>1165.73</v>
      </c>
      <c r="F17" s="375">
        <v>1290.18</v>
      </c>
      <c r="G17" s="375">
        <v>1332.95</v>
      </c>
      <c r="H17" s="374">
        <v>0.32058952020453424</v>
      </c>
      <c r="I17" s="374">
        <v>0.3958663469055933</v>
      </c>
      <c r="J17" s="374">
        <v>0.39407020990400671</v>
      </c>
      <c r="K17" s="374">
        <v>0.43849753553198129</v>
      </c>
      <c r="L17" s="374">
        <v>0.54227409879788724</v>
      </c>
      <c r="M17" s="374">
        <v>0.55042319551356478</v>
      </c>
    </row>
    <row r="18" spans="1:13" s="368" customFormat="1" x14ac:dyDescent="0.2"/>
    <row r="19" spans="1:13" s="364" customFormat="1" x14ac:dyDescent="0.2">
      <c r="A19" s="376" t="s">
        <v>408</v>
      </c>
      <c r="B19" s="375">
        <v>4872.0249999999996</v>
      </c>
      <c r="C19" s="375">
        <v>10600.59</v>
      </c>
      <c r="D19" s="375">
        <v>9883.59</v>
      </c>
      <c r="E19" s="375">
        <v>10907.55</v>
      </c>
      <c r="F19" s="375">
        <v>12601.55</v>
      </c>
      <c r="G19" s="375">
        <v>12915.1</v>
      </c>
      <c r="H19" s="374">
        <v>0.34495936729452203</v>
      </c>
      <c r="I19" s="374">
        <v>0.46768690150548498</v>
      </c>
      <c r="J19" s="374">
        <v>0.379578492090616</v>
      </c>
      <c r="K19" s="374">
        <v>0.38522744239577333</v>
      </c>
      <c r="L19" s="374">
        <v>0.47060149047674821</v>
      </c>
      <c r="M19" s="374">
        <v>0.4954486498304046</v>
      </c>
    </row>
    <row r="20" spans="1:13" s="368" customFormat="1" x14ac:dyDescent="0.2"/>
    <row r="21" spans="1:13" s="364" customFormat="1" x14ac:dyDescent="0.2">
      <c r="A21" s="376" t="s">
        <v>407</v>
      </c>
      <c r="B21" s="375">
        <v>5272.665</v>
      </c>
      <c r="C21" s="375">
        <v>10434.81</v>
      </c>
      <c r="D21" s="375">
        <v>12290.7</v>
      </c>
      <c r="E21" s="375">
        <v>13980.87</v>
      </c>
      <c r="F21" s="375">
        <v>12079.15</v>
      </c>
      <c r="G21" s="375">
        <v>12985.36</v>
      </c>
      <c r="H21" s="374">
        <v>0.26678881341164823</v>
      </c>
      <c r="I21" s="374">
        <v>0.35603939762482628</v>
      </c>
      <c r="J21" s="374">
        <v>0.36685433654676647</v>
      </c>
      <c r="K21" s="374">
        <v>0.38282649511031747</v>
      </c>
      <c r="L21" s="374">
        <v>0.35491878357906059</v>
      </c>
      <c r="M21" s="374">
        <v>0.38670075157384109</v>
      </c>
    </row>
    <row r="22" spans="1:13" s="368" customFormat="1" x14ac:dyDescent="0.2"/>
    <row r="23" spans="1:13" s="364" customFormat="1" x14ac:dyDescent="0.2">
      <c r="A23" s="376" t="s">
        <v>406</v>
      </c>
      <c r="B23" s="375">
        <v>210.07</v>
      </c>
      <c r="C23" s="375">
        <v>423.99</v>
      </c>
      <c r="D23" s="375">
        <v>500.82</v>
      </c>
      <c r="E23" s="375">
        <v>703.16</v>
      </c>
      <c r="F23" s="375">
        <v>607.27</v>
      </c>
      <c r="G23" s="375">
        <v>507.72</v>
      </c>
      <c r="H23" s="374">
        <v>0.17707275728843588</v>
      </c>
      <c r="I23" s="374">
        <v>0.17298048778955383</v>
      </c>
      <c r="J23" s="374">
        <v>0.16238881528147425</v>
      </c>
      <c r="K23" s="374">
        <v>0.21077926908730291</v>
      </c>
      <c r="L23" s="374">
        <v>0.18883015541119494</v>
      </c>
      <c r="M23" s="374">
        <v>0.17124121618093913</v>
      </c>
    </row>
    <row r="24" spans="1:13" s="368" customFormat="1" x14ac:dyDescent="0.2"/>
    <row r="25" spans="1:13" s="364" customFormat="1" x14ac:dyDescent="0.2">
      <c r="A25" s="376" t="s">
        <v>405</v>
      </c>
      <c r="B25" s="375">
        <v>239.69</v>
      </c>
      <c r="C25" s="375">
        <v>1021.66</v>
      </c>
      <c r="D25" s="375">
        <v>1192.1500000000001</v>
      </c>
      <c r="E25" s="375">
        <v>1327.85</v>
      </c>
      <c r="F25" s="375">
        <v>1005.78</v>
      </c>
      <c r="G25" s="375">
        <v>895.15</v>
      </c>
      <c r="H25" s="374">
        <v>0.30327237203114865</v>
      </c>
      <c r="I25" s="374">
        <v>0.54088162656889993</v>
      </c>
      <c r="J25" s="374">
        <v>0.55153318035456533</v>
      </c>
      <c r="K25" s="374">
        <v>0.59047162845747292</v>
      </c>
      <c r="L25" s="374">
        <v>0.54468062061682598</v>
      </c>
      <c r="M25" s="374">
        <v>0.52268602752779991</v>
      </c>
    </row>
    <row r="26" spans="1:13" s="368" customFormat="1" x14ac:dyDescent="0.2"/>
    <row r="27" spans="1:13" s="364" customFormat="1" x14ac:dyDescent="0.2">
      <c r="A27" s="376" t="s">
        <v>404</v>
      </c>
      <c r="B27" s="375">
        <v>1590.99</v>
      </c>
      <c r="C27" s="375">
        <v>3641.08</v>
      </c>
      <c r="D27" s="375">
        <v>3970.62</v>
      </c>
      <c r="E27" s="375">
        <v>4860.6400000000003</v>
      </c>
      <c r="F27" s="375">
        <v>3297.49</v>
      </c>
      <c r="G27" s="375">
        <v>2996.39</v>
      </c>
      <c r="H27" s="374">
        <v>0.14171481021889384</v>
      </c>
      <c r="I27" s="374">
        <v>0.19715032585644654</v>
      </c>
      <c r="J27" s="374">
        <v>0.18990308290984026</v>
      </c>
      <c r="K27" s="374">
        <v>0.21767321225937122</v>
      </c>
      <c r="L27" s="374">
        <v>0.15843473787896106</v>
      </c>
      <c r="M27" s="374">
        <v>0.14804918484654123</v>
      </c>
    </row>
    <row r="28" spans="1:13" s="368" customFormat="1" x14ac:dyDescent="0.2"/>
    <row r="29" spans="1:13" s="364" customFormat="1" x14ac:dyDescent="0.2">
      <c r="A29" s="376" t="s">
        <v>54</v>
      </c>
      <c r="B29" s="375">
        <v>12835.275</v>
      </c>
      <c r="C29" s="375">
        <v>11135.74</v>
      </c>
      <c r="D29" s="375">
        <v>7697.14</v>
      </c>
      <c r="E29" s="375">
        <v>9600.7099999999991</v>
      </c>
      <c r="F29" s="375">
        <v>9456.93</v>
      </c>
      <c r="G29" s="375">
        <v>11054.45</v>
      </c>
      <c r="H29" s="374">
        <v>0.27415686153342006</v>
      </c>
      <c r="I29" s="374">
        <v>0.24823145835956151</v>
      </c>
      <c r="J29" s="374">
        <v>0.17014368537565716</v>
      </c>
      <c r="K29" s="374">
        <v>0.19040931603883504</v>
      </c>
      <c r="L29" s="374">
        <v>0.18254968983068609</v>
      </c>
      <c r="M29" s="374">
        <v>0.19730404334883592</v>
      </c>
    </row>
    <row r="30" spans="1:13" s="377" customFormat="1" x14ac:dyDescent="0.2"/>
    <row r="31" spans="1:13" s="364" customFormat="1" x14ac:dyDescent="0.2">
      <c r="A31" s="376" t="s">
        <v>53</v>
      </c>
      <c r="B31" s="375">
        <v>264.77999999999997</v>
      </c>
      <c r="C31" s="375">
        <v>455.25</v>
      </c>
      <c r="D31" s="375">
        <v>696.11</v>
      </c>
      <c r="E31" s="375">
        <v>802.34</v>
      </c>
      <c r="F31" s="375">
        <v>816.04</v>
      </c>
      <c r="G31" s="375">
        <v>1173.79</v>
      </c>
      <c r="H31" s="374">
        <v>5.5767519495358492E-2</v>
      </c>
      <c r="I31" s="374">
        <v>5.1305081823294137E-2</v>
      </c>
      <c r="J31" s="374">
        <v>7.1667122580111126E-2</v>
      </c>
      <c r="K31" s="374">
        <v>8.583552324429479E-2</v>
      </c>
      <c r="L31" s="374">
        <v>9.7467782146679047E-2</v>
      </c>
      <c r="M31" s="374">
        <v>0.11569170132354879</v>
      </c>
    </row>
    <row r="32" spans="1:13" s="377" customFormat="1" x14ac:dyDescent="0.2"/>
    <row r="33" spans="1:13" s="364" customFormat="1" x14ac:dyDescent="0.2">
      <c r="A33" s="376" t="s">
        <v>403</v>
      </c>
      <c r="B33" s="375">
        <v>120.815</v>
      </c>
      <c r="C33" s="375">
        <v>290.70999999999998</v>
      </c>
      <c r="D33" s="375">
        <v>375.53</v>
      </c>
      <c r="E33" s="375">
        <v>414.94</v>
      </c>
      <c r="F33" s="375">
        <v>414.73</v>
      </c>
      <c r="G33" s="375">
        <v>402.69</v>
      </c>
      <c r="H33" s="374">
        <v>0.67758805237531583</v>
      </c>
      <c r="I33" s="374">
        <v>0.88967328966423098</v>
      </c>
      <c r="J33" s="374">
        <v>0.92399420009285949</v>
      </c>
      <c r="K33" s="374">
        <v>0.96804522241430402</v>
      </c>
      <c r="L33" s="374">
        <v>1.0428364306042182</v>
      </c>
      <c r="M33" s="374">
        <v>1.046550702053624</v>
      </c>
    </row>
    <row r="34" spans="1:13" s="368" customFormat="1" x14ac:dyDescent="0.2"/>
    <row r="35" spans="1:13" s="364" customFormat="1" x14ac:dyDescent="0.2">
      <c r="A35" s="376" t="s">
        <v>402</v>
      </c>
      <c r="B35" s="375">
        <v>3134.41</v>
      </c>
      <c r="C35" s="375">
        <v>5451.72</v>
      </c>
      <c r="D35" s="375">
        <v>6224.26</v>
      </c>
      <c r="E35" s="375">
        <v>6992.6</v>
      </c>
      <c r="F35" s="375">
        <v>6426.08</v>
      </c>
      <c r="G35" s="375">
        <v>6357.31</v>
      </c>
      <c r="H35" s="374">
        <v>0.81337338945757875</v>
      </c>
      <c r="I35" s="374">
        <v>0.80636144771914375</v>
      </c>
      <c r="J35" s="374">
        <v>0.8078930239599198</v>
      </c>
      <c r="K35" s="374">
        <v>0.8046876675809308</v>
      </c>
      <c r="L35" s="374">
        <v>0.82051352245249343</v>
      </c>
      <c r="M35" s="374">
        <v>0.81485986849723357</v>
      </c>
    </row>
    <row r="36" spans="1:13" s="368" customFormat="1" x14ac:dyDescent="0.2"/>
    <row r="37" spans="1:13" s="364" customFormat="1" x14ac:dyDescent="0.2">
      <c r="A37" s="376" t="s">
        <v>401</v>
      </c>
      <c r="B37" s="375">
        <v>123.5</v>
      </c>
      <c r="C37" s="375">
        <v>258.64999999999998</v>
      </c>
      <c r="D37" s="375">
        <v>319.8</v>
      </c>
      <c r="E37" s="375">
        <v>347.96</v>
      </c>
      <c r="F37" s="375">
        <v>309.27999999999997</v>
      </c>
      <c r="G37" s="375">
        <v>342.22</v>
      </c>
      <c r="H37" s="374">
        <v>0.26045338079560176</v>
      </c>
      <c r="I37" s="374">
        <v>0.26788953691722889</v>
      </c>
      <c r="J37" s="374">
        <v>0.26637358353681317</v>
      </c>
      <c r="K37" s="374">
        <v>0.30393517260872915</v>
      </c>
      <c r="L37" s="374">
        <v>0.27771719126702987</v>
      </c>
      <c r="M37" s="374">
        <v>0.25533367743914842</v>
      </c>
    </row>
    <row r="38" spans="1:13" s="368" customFormat="1" x14ac:dyDescent="0.2"/>
    <row r="39" spans="1:13" s="364" customFormat="1" x14ac:dyDescent="0.2">
      <c r="A39" s="376" t="s">
        <v>400</v>
      </c>
      <c r="B39" s="375">
        <v>1316.675</v>
      </c>
      <c r="C39" s="375">
        <v>2945.24</v>
      </c>
      <c r="D39" s="375">
        <v>3734.83</v>
      </c>
      <c r="E39" s="375">
        <v>4005.76</v>
      </c>
      <c r="F39" s="375">
        <v>4081.23</v>
      </c>
      <c r="G39" s="375">
        <v>4579.57</v>
      </c>
      <c r="H39" s="374">
        <v>0.8188074952749147</v>
      </c>
      <c r="I39" s="374">
        <v>0.88530581832684385</v>
      </c>
      <c r="J39" s="374">
        <v>0.95191251752611872</v>
      </c>
      <c r="K39" s="374">
        <v>0.88902656877260011</v>
      </c>
      <c r="L39" s="374">
        <v>1.0585370965089698</v>
      </c>
      <c r="M39" s="374">
        <v>1.1009965386996232</v>
      </c>
    </row>
    <row r="40" spans="1:13" s="368" customFormat="1" x14ac:dyDescent="0.2"/>
    <row r="41" spans="1:13" s="364" customFormat="1" x14ac:dyDescent="0.2">
      <c r="A41" s="376" t="s">
        <v>60</v>
      </c>
      <c r="B41" s="375">
        <v>273.3</v>
      </c>
      <c r="C41" s="375">
        <v>396.35</v>
      </c>
      <c r="D41" s="375">
        <v>470.54</v>
      </c>
      <c r="E41" s="375">
        <v>620.15</v>
      </c>
      <c r="F41" s="375">
        <v>512.70000000000005</v>
      </c>
      <c r="G41" s="375">
        <v>648.96</v>
      </c>
      <c r="H41" s="374">
        <v>0.2582924224630106</v>
      </c>
      <c r="I41" s="374">
        <v>0.21176865213781085</v>
      </c>
      <c r="J41" s="374">
        <v>0.21960443013457784</v>
      </c>
      <c r="K41" s="374">
        <v>0.27029626850803734</v>
      </c>
      <c r="L41" s="374">
        <v>0.23420683300148323</v>
      </c>
      <c r="M41" s="374">
        <v>0.29369511319137104</v>
      </c>
    </row>
    <row r="42" spans="1:13" s="368" customFormat="1" x14ac:dyDescent="0.2"/>
    <row r="43" spans="1:13" s="364" customFormat="1" x14ac:dyDescent="0.2">
      <c r="A43" s="376" t="s">
        <v>399</v>
      </c>
      <c r="B43" s="375">
        <v>1279.05</v>
      </c>
      <c r="C43" s="375">
        <v>3813.67</v>
      </c>
      <c r="D43" s="375">
        <v>5139.8</v>
      </c>
      <c r="E43" s="375">
        <v>6866.83</v>
      </c>
      <c r="F43" s="375">
        <v>6584.11</v>
      </c>
      <c r="G43" s="375">
        <v>5949.46</v>
      </c>
      <c r="H43" s="374">
        <v>0.22353598218884588</v>
      </c>
      <c r="I43" s="374">
        <v>0.31510187065745193</v>
      </c>
      <c r="J43" s="374">
        <v>0.36706037685427156</v>
      </c>
      <c r="K43" s="374">
        <v>0.44663597288155926</v>
      </c>
      <c r="L43" s="374">
        <v>0.45923857382216599</v>
      </c>
      <c r="M43" s="374">
        <v>0.42840569715504939</v>
      </c>
    </row>
    <row r="44" spans="1:13" s="368" customFormat="1" x14ac:dyDescent="0.2"/>
    <row r="45" spans="1:13" s="364" customFormat="1" x14ac:dyDescent="0.2">
      <c r="A45" s="376" t="s">
        <v>398</v>
      </c>
      <c r="B45" s="375">
        <v>1714.415</v>
      </c>
      <c r="C45" s="375">
        <v>3954.96</v>
      </c>
      <c r="D45" s="375">
        <v>4338.9399999999996</v>
      </c>
      <c r="E45" s="375">
        <v>4731.75</v>
      </c>
      <c r="F45" s="375">
        <v>4548.2299999999996</v>
      </c>
      <c r="G45" s="375">
        <v>4533.49</v>
      </c>
      <c r="H45" s="374">
        <v>0.74850861160485993</v>
      </c>
      <c r="I45" s="374">
        <v>1.0248072986503423</v>
      </c>
      <c r="J45" s="374">
        <v>0.93471781482831073</v>
      </c>
      <c r="K45" s="374">
        <v>0.97957797046267314</v>
      </c>
      <c r="L45" s="374">
        <v>1.1214100451117881</v>
      </c>
      <c r="M45" s="374">
        <v>0.96952724348692665</v>
      </c>
    </row>
    <row r="46" spans="1:13" s="368" customFormat="1" x14ac:dyDescent="0.2"/>
    <row r="47" spans="1:13" s="364" customFormat="1" x14ac:dyDescent="0.2">
      <c r="A47" s="376" t="s">
        <v>397</v>
      </c>
      <c r="B47" s="375">
        <v>937.06</v>
      </c>
      <c r="C47" s="375">
        <v>1646.44</v>
      </c>
      <c r="D47" s="375">
        <v>1684.87</v>
      </c>
      <c r="E47" s="375">
        <v>2037.63</v>
      </c>
      <c r="F47" s="375">
        <v>2310.0700000000002</v>
      </c>
      <c r="G47" s="375">
        <v>2299.9499999999998</v>
      </c>
      <c r="H47" s="374">
        <v>0.34960096835879179</v>
      </c>
      <c r="I47" s="374">
        <v>0.39088762977781982</v>
      </c>
      <c r="J47" s="374">
        <v>0.38415198142868318</v>
      </c>
      <c r="K47" s="374">
        <v>0.44159561386022883</v>
      </c>
      <c r="L47" s="374">
        <v>0.44913110540725409</v>
      </c>
      <c r="M47" s="374">
        <v>0.40438582488563235</v>
      </c>
    </row>
    <row r="48" spans="1:13" s="368" customFormat="1" x14ac:dyDescent="0.2"/>
    <row r="49" spans="1:13" s="364" customFormat="1" x14ac:dyDescent="0.2">
      <c r="A49" s="376" t="s">
        <v>396</v>
      </c>
      <c r="B49" s="375">
        <v>3964</v>
      </c>
      <c r="C49" s="375">
        <v>12459</v>
      </c>
      <c r="D49" s="375">
        <v>9849</v>
      </c>
      <c r="E49" s="375">
        <v>11500</v>
      </c>
      <c r="F49" s="375">
        <v>11283</v>
      </c>
      <c r="G49" s="375">
        <v>13053</v>
      </c>
      <c r="H49" s="374">
        <v>0.27635737104783925</v>
      </c>
      <c r="I49" s="374">
        <v>0.51408182737768982</v>
      </c>
      <c r="J49" s="374">
        <v>0.35530913552185128</v>
      </c>
      <c r="K49" s="374">
        <v>0.43036873609280457</v>
      </c>
      <c r="L49" s="374">
        <v>0.5075500100130218</v>
      </c>
      <c r="M49" s="374">
        <v>0.57260185551239606</v>
      </c>
    </row>
    <row r="50" spans="1:13" s="368" customFormat="1" x14ac:dyDescent="0.2"/>
    <row r="51" spans="1:13" s="364" customFormat="1" x14ac:dyDescent="0.2">
      <c r="A51" s="376" t="s">
        <v>395</v>
      </c>
      <c r="B51" s="375">
        <v>9550.0750000000007</v>
      </c>
      <c r="C51" s="375">
        <v>23532.14</v>
      </c>
      <c r="D51" s="375">
        <v>21786.9</v>
      </c>
      <c r="E51" s="375">
        <v>26436.78</v>
      </c>
      <c r="F51" s="375">
        <v>28831.34</v>
      </c>
      <c r="G51" s="375">
        <v>30353.16</v>
      </c>
      <c r="H51" s="374">
        <v>9.9336634126806642E-2</v>
      </c>
      <c r="I51" s="374">
        <v>0.17746845752984561</v>
      </c>
      <c r="J51" s="374">
        <v>0.1564532691824351</v>
      </c>
      <c r="K51" s="374">
        <v>0.18345752690783673</v>
      </c>
      <c r="L51" s="374">
        <v>0.205776461351795</v>
      </c>
      <c r="M51" s="374">
        <v>0.20739265899587306</v>
      </c>
    </row>
    <row r="52" spans="1:13" s="373" customFormat="1" x14ac:dyDescent="0.2"/>
    <row r="53" spans="1:13" s="369" customFormat="1" x14ac:dyDescent="0.2">
      <c r="A53" s="372" t="s">
        <v>394</v>
      </c>
      <c r="B53" s="371">
        <v>53756.14</v>
      </c>
      <c r="C53" s="371">
        <v>104814.29000000001</v>
      </c>
      <c r="D53" s="371">
        <v>104206.07</v>
      </c>
      <c r="E53" s="371">
        <v>121954.33000000002</v>
      </c>
      <c r="F53" s="371">
        <v>119777.70999999999</v>
      </c>
      <c r="G53" s="371">
        <v>128492.02999999998</v>
      </c>
      <c r="H53" s="370">
        <v>0.21985816861574206</v>
      </c>
      <c r="I53" s="370">
        <v>0.29897824537229095</v>
      </c>
      <c r="J53" s="370">
        <v>0.27259785414904397</v>
      </c>
      <c r="K53" s="370">
        <v>0.30158274071092478</v>
      </c>
      <c r="L53" s="370">
        <v>0.31125178207460247</v>
      </c>
      <c r="M53" s="370">
        <v>0.32010100050651885</v>
      </c>
    </row>
    <row r="54" spans="1:13" s="368" customFormat="1" x14ac:dyDescent="0.2"/>
    <row r="55" spans="1:13" s="364" customFormat="1" x14ac:dyDescent="0.2">
      <c r="A55" s="367" t="s">
        <v>393</v>
      </c>
      <c r="B55" s="366">
        <v>26019.309999999998</v>
      </c>
      <c r="C55" s="366">
        <v>59034.45</v>
      </c>
      <c r="D55" s="366">
        <v>61538.210000000006</v>
      </c>
      <c r="E55" s="366">
        <v>70974.37000000001</v>
      </c>
      <c r="F55" s="366">
        <v>67211.14</v>
      </c>
      <c r="G55" s="366">
        <v>69661.14</v>
      </c>
      <c r="H55" s="365">
        <v>0.31817748270132928</v>
      </c>
      <c r="I55" s="365">
        <v>0.43406311003194725</v>
      </c>
      <c r="J55" s="365">
        <v>0.39401178378311119</v>
      </c>
      <c r="K55" s="365">
        <v>0.42713992517405014</v>
      </c>
      <c r="L55" s="365">
        <v>0.44269277261519369</v>
      </c>
      <c r="M55" s="365">
        <v>0.46334867929998119</v>
      </c>
    </row>
    <row r="57" spans="1:13" s="18" customFormat="1" ht="13.5" customHeight="1" x14ac:dyDescent="0.2">
      <c r="A57" s="18" t="s">
        <v>392</v>
      </c>
    </row>
    <row r="58" spans="1:13" s="363" customFormat="1" ht="13.5" customHeight="1" x14ac:dyDescent="0.2"/>
  </sheetData>
  <mergeCells count="32">
    <mergeCell ref="A1:XFD1"/>
    <mergeCell ref="A2:XFD2"/>
    <mergeCell ref="A58:XFD58"/>
    <mergeCell ref="A57:XFD57"/>
    <mergeCell ref="A3:XFD3"/>
    <mergeCell ref="B4:G4"/>
    <mergeCell ref="H4:N4"/>
    <mergeCell ref="A6:XFD6"/>
    <mergeCell ref="A8:XFD8"/>
    <mergeCell ref="A10:XFD10"/>
    <mergeCell ref="A12:XFD12"/>
    <mergeCell ref="A14:XFD14"/>
    <mergeCell ref="A16:XFD16"/>
    <mergeCell ref="A18:XFD18"/>
    <mergeCell ref="A20:XFD20"/>
    <mergeCell ref="A22:XFD22"/>
    <mergeCell ref="A24:XFD24"/>
    <mergeCell ref="A26:XFD26"/>
    <mergeCell ref="A28:XFD28"/>
    <mergeCell ref="A30:XFD30"/>
    <mergeCell ref="A32:XFD32"/>
    <mergeCell ref="A34:XFD34"/>
    <mergeCell ref="A36:XFD36"/>
    <mergeCell ref="A38:XFD38"/>
    <mergeCell ref="A40:XFD40"/>
    <mergeCell ref="A54:XFD54"/>
    <mergeCell ref="A42:XFD42"/>
    <mergeCell ref="A44:XFD44"/>
    <mergeCell ref="A46:XFD46"/>
    <mergeCell ref="A48:XFD48"/>
    <mergeCell ref="A50:XFD50"/>
    <mergeCell ref="A52:XFD52"/>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workbookViewId="0"/>
  </sheetViews>
  <sheetFormatPr baseColWidth="10" defaultRowHeight="12.75" x14ac:dyDescent="0.2"/>
  <cols>
    <col min="1" max="1" width="50.140625" style="413" customWidth="1"/>
    <col min="2" max="2" width="11" style="413" customWidth="1"/>
    <col min="3" max="3" width="13.7109375" style="414" customWidth="1"/>
    <col min="4" max="4" width="9.140625" style="415" customWidth="1"/>
    <col min="5" max="5" width="14.140625" style="416" customWidth="1"/>
    <col min="6" max="6" width="6.28515625" style="417" customWidth="1"/>
    <col min="7" max="7" width="12.140625" style="416" customWidth="1"/>
    <col min="8" max="8" width="19.85546875" style="418" customWidth="1"/>
    <col min="9" max="16384" width="11.42578125" style="419"/>
  </cols>
  <sheetData>
    <row r="1" spans="1:8" s="41" customFormat="1" x14ac:dyDescent="0.2">
      <c r="A1" s="391" t="s">
        <v>420</v>
      </c>
    </row>
    <row r="2" spans="1:8" s="41" customFormat="1" x14ac:dyDescent="0.2">
      <c r="A2" s="392" t="s">
        <v>421</v>
      </c>
    </row>
    <row r="3" spans="1:8" s="41" customFormat="1" x14ac:dyDescent="0.2">
      <c r="A3" s="393"/>
    </row>
    <row r="4" spans="1:8" s="396" customFormat="1" ht="38.25" x14ac:dyDescent="0.2">
      <c r="A4" s="394" t="s">
        <v>422</v>
      </c>
      <c r="B4" s="423" t="s">
        <v>423</v>
      </c>
      <c r="C4" s="423" t="s">
        <v>424</v>
      </c>
      <c r="D4" s="394" t="s">
        <v>425</v>
      </c>
      <c r="E4" s="395" t="s">
        <v>426</v>
      </c>
      <c r="F4" s="422" t="s">
        <v>427</v>
      </c>
      <c r="G4" s="422"/>
      <c r="H4" s="422"/>
    </row>
    <row r="5" spans="1:8" s="396" customFormat="1" ht="15.75" customHeight="1" x14ac:dyDescent="0.2">
      <c r="A5" s="394"/>
      <c r="B5" s="397" t="s">
        <v>428</v>
      </c>
      <c r="C5" s="397" t="s">
        <v>429</v>
      </c>
      <c r="D5" s="398"/>
      <c r="E5" s="397" t="s">
        <v>430</v>
      </c>
      <c r="F5" s="397" t="s">
        <v>428</v>
      </c>
      <c r="G5" s="399" t="s">
        <v>431</v>
      </c>
      <c r="H5" s="399" t="s">
        <v>432</v>
      </c>
    </row>
    <row r="6" spans="1:8" s="396" customFormat="1" ht="15.75" customHeight="1" x14ac:dyDescent="0.2">
      <c r="A6" s="394"/>
      <c r="B6" s="397"/>
      <c r="C6" s="397"/>
      <c r="D6" s="398"/>
      <c r="E6" s="397"/>
      <c r="F6" s="397"/>
      <c r="G6" s="399"/>
      <c r="H6" s="399"/>
    </row>
    <row r="7" spans="1:8" s="398" customFormat="1" x14ac:dyDescent="0.2">
      <c r="A7" s="400" t="s">
        <v>433</v>
      </c>
      <c r="B7" s="401">
        <v>100</v>
      </c>
      <c r="C7" s="402" t="s">
        <v>434</v>
      </c>
      <c r="D7" s="403">
        <v>40908</v>
      </c>
      <c r="E7" s="404">
        <v>36538.92</v>
      </c>
      <c r="F7" s="405">
        <f t="shared" ref="F7:F25" si="0">G7*100/E7</f>
        <v>0.77135011105965923</v>
      </c>
      <c r="G7" s="404">
        <v>281.84300000000002</v>
      </c>
      <c r="H7" s="406">
        <f>G7/0.8427</f>
        <v>334.45235552391125</v>
      </c>
    </row>
    <row r="8" spans="1:8" s="398" customFormat="1" x14ac:dyDescent="0.2">
      <c r="A8" s="400" t="s">
        <v>435</v>
      </c>
      <c r="B8" s="401">
        <v>100</v>
      </c>
      <c r="C8" s="402" t="s">
        <v>434</v>
      </c>
      <c r="D8" s="403">
        <v>40908</v>
      </c>
      <c r="E8" s="404">
        <v>22019.674999999999</v>
      </c>
      <c r="F8" s="405">
        <f t="shared" si="0"/>
        <v>1.7853760330250108</v>
      </c>
      <c r="G8" s="404">
        <v>393.13400000000001</v>
      </c>
      <c r="H8" s="406">
        <f>G8/0.8427</f>
        <v>466.51714726474427</v>
      </c>
    </row>
    <row r="9" spans="1:8" s="398" customFormat="1" x14ac:dyDescent="0.2">
      <c r="A9" s="400" t="s">
        <v>436</v>
      </c>
      <c r="B9" s="401">
        <v>100</v>
      </c>
      <c r="C9" s="402" t="s">
        <v>437</v>
      </c>
      <c r="D9" s="403">
        <v>40908</v>
      </c>
      <c r="E9" s="404">
        <v>162486.52100000001</v>
      </c>
      <c r="F9" s="405">
        <f t="shared" si="0"/>
        <v>0.34128369331016695</v>
      </c>
      <c r="G9" s="404">
        <v>554.54</v>
      </c>
      <c r="H9" s="406">
        <f>G9/1.2939</f>
        <v>428.58026122575154</v>
      </c>
    </row>
    <row r="10" spans="1:8" s="398" customFormat="1" x14ac:dyDescent="0.2">
      <c r="A10" s="400" t="s">
        <v>438</v>
      </c>
      <c r="B10" s="401">
        <v>100</v>
      </c>
      <c r="C10" s="402" t="s">
        <v>437</v>
      </c>
      <c r="D10" s="403">
        <v>40908</v>
      </c>
      <c r="E10" s="404">
        <v>37627.231</v>
      </c>
      <c r="F10" s="405">
        <f t="shared" si="0"/>
        <v>0.72643134436334156</v>
      </c>
      <c r="G10" s="404">
        <v>273.33600000000001</v>
      </c>
      <c r="H10" s="406">
        <f>G10/1.2939</f>
        <v>211.24971017853002</v>
      </c>
    </row>
    <row r="11" spans="1:8" s="398" customFormat="1" ht="25.5" x14ac:dyDescent="0.2">
      <c r="A11" s="400" t="s">
        <v>439</v>
      </c>
      <c r="B11" s="401">
        <v>43</v>
      </c>
      <c r="C11" s="402" t="s">
        <v>440</v>
      </c>
      <c r="D11" s="403">
        <v>40908</v>
      </c>
      <c r="E11" s="404">
        <v>28380</v>
      </c>
      <c r="F11" s="405">
        <f t="shared" si="0"/>
        <v>2.4101479915433406</v>
      </c>
      <c r="G11" s="404">
        <v>684</v>
      </c>
      <c r="H11" s="406">
        <f>G11</f>
        <v>684</v>
      </c>
    </row>
    <row r="12" spans="1:8" s="398" customFormat="1" x14ac:dyDescent="0.2">
      <c r="A12" s="400" t="s">
        <v>441</v>
      </c>
      <c r="B12" s="401">
        <v>0</v>
      </c>
      <c r="C12" s="402" t="s">
        <v>440</v>
      </c>
      <c r="D12" s="403">
        <v>40908</v>
      </c>
      <c r="E12" s="404">
        <v>232392.989</v>
      </c>
      <c r="F12" s="405">
        <f t="shared" si="0"/>
        <v>2.2249952643795119</v>
      </c>
      <c r="G12" s="404">
        <v>5170.7330000000002</v>
      </c>
      <c r="H12" s="406">
        <f>G12</f>
        <v>5170.7330000000002</v>
      </c>
    </row>
    <row r="13" spans="1:8" s="398" customFormat="1" x14ac:dyDescent="0.2">
      <c r="A13" s="400" t="s">
        <v>442</v>
      </c>
      <c r="B13" s="401">
        <v>100</v>
      </c>
      <c r="C13" s="402" t="s">
        <v>440</v>
      </c>
      <c r="D13" s="403">
        <v>40908</v>
      </c>
      <c r="E13" s="404">
        <v>49322</v>
      </c>
      <c r="F13" s="405">
        <f t="shared" si="0"/>
        <v>2.5396293743157212</v>
      </c>
      <c r="G13" s="404">
        <v>1252.596</v>
      </c>
      <c r="H13" s="406">
        <f>G13</f>
        <v>1252.596</v>
      </c>
    </row>
    <row r="14" spans="1:8" s="398" customFormat="1" x14ac:dyDescent="0.2">
      <c r="A14" s="400" t="s">
        <v>443</v>
      </c>
      <c r="B14" s="401">
        <v>100</v>
      </c>
      <c r="C14" s="402" t="s">
        <v>437</v>
      </c>
      <c r="D14" s="403">
        <v>40908</v>
      </c>
      <c r="E14" s="404">
        <v>203.761</v>
      </c>
      <c r="F14" s="405">
        <f t="shared" si="0"/>
        <v>1.1950275077173749</v>
      </c>
      <c r="G14" s="404">
        <v>2.4350000000000001</v>
      </c>
      <c r="H14" s="406">
        <f>G14/1.2939</f>
        <v>1.8819074117010588</v>
      </c>
    </row>
    <row r="15" spans="1:8" s="398" customFormat="1" x14ac:dyDescent="0.2">
      <c r="A15" s="400" t="s">
        <v>444</v>
      </c>
      <c r="B15" s="401">
        <v>100</v>
      </c>
      <c r="C15" s="402" t="s">
        <v>434</v>
      </c>
      <c r="D15" s="403">
        <v>40178</v>
      </c>
      <c r="E15" s="404">
        <v>6330</v>
      </c>
      <c r="F15" s="405">
        <f t="shared" si="0"/>
        <v>1.4075829383886256</v>
      </c>
      <c r="G15" s="404">
        <v>89.1</v>
      </c>
      <c r="H15" s="406">
        <f>G15/0.8642</f>
        <v>103.10113399676001</v>
      </c>
    </row>
    <row r="16" spans="1:8" s="398" customFormat="1" ht="25.5" x14ac:dyDescent="0.2">
      <c r="A16" s="400" t="s">
        <v>445</v>
      </c>
      <c r="B16" s="401">
        <v>100</v>
      </c>
      <c r="C16" s="402" t="s">
        <v>437</v>
      </c>
      <c r="D16" s="403">
        <v>40908</v>
      </c>
      <c r="E16" s="404">
        <v>104980</v>
      </c>
      <c r="F16" s="405">
        <f t="shared" si="0"/>
        <v>0.15297008954086491</v>
      </c>
      <c r="G16" s="404">
        <v>160.58799999999999</v>
      </c>
      <c r="H16" s="406">
        <f>G16/1.2939</f>
        <v>124.1116005873715</v>
      </c>
    </row>
    <row r="17" spans="1:8" s="398" customFormat="1" x14ac:dyDescent="0.2">
      <c r="A17" s="400" t="s">
        <v>280</v>
      </c>
      <c r="B17" s="401">
        <v>100</v>
      </c>
      <c r="C17" s="402" t="s">
        <v>437</v>
      </c>
      <c r="D17" s="403">
        <v>40908</v>
      </c>
      <c r="E17" s="404">
        <v>10189</v>
      </c>
      <c r="F17" s="405">
        <f t="shared" si="0"/>
        <v>0.20610462263225046</v>
      </c>
      <c r="G17" s="404">
        <v>21</v>
      </c>
      <c r="H17" s="406">
        <f>G17/1.2939</f>
        <v>16.23000231857176</v>
      </c>
    </row>
    <row r="18" spans="1:8" s="398" customFormat="1" ht="25.5" x14ac:dyDescent="0.2">
      <c r="A18" s="400" t="s">
        <v>446</v>
      </c>
      <c r="B18" s="401">
        <v>100</v>
      </c>
      <c r="C18" s="402" t="s">
        <v>437</v>
      </c>
      <c r="D18" s="403">
        <v>40908</v>
      </c>
      <c r="E18" s="404">
        <v>704.8</v>
      </c>
      <c r="F18" s="405">
        <f t="shared" si="0"/>
        <v>0.48950056753688992</v>
      </c>
      <c r="G18" s="404">
        <v>3.45</v>
      </c>
      <c r="H18" s="406">
        <f>G18/1.2939</f>
        <v>2.6663575237653605</v>
      </c>
    </row>
    <row r="19" spans="1:8" s="398" customFormat="1" ht="25.5" x14ac:dyDescent="0.2">
      <c r="A19" s="400" t="s">
        <v>447</v>
      </c>
      <c r="B19" s="401">
        <v>100</v>
      </c>
      <c r="C19" s="402" t="s">
        <v>437</v>
      </c>
      <c r="D19" s="403">
        <v>41090</v>
      </c>
      <c r="E19" s="404">
        <v>205394</v>
      </c>
      <c r="F19" s="405">
        <f t="shared" si="0"/>
        <v>0.69281478524202267</v>
      </c>
      <c r="G19" s="404">
        <v>1423</v>
      </c>
      <c r="H19" s="406">
        <f>G19/1.259</f>
        <v>1130.262112787927</v>
      </c>
    </row>
    <row r="20" spans="1:8" s="398" customFormat="1" ht="25.5" x14ac:dyDescent="0.2">
      <c r="A20" s="400" t="s">
        <v>448</v>
      </c>
      <c r="B20" s="401">
        <v>100</v>
      </c>
      <c r="C20" s="402" t="s">
        <v>437</v>
      </c>
      <c r="D20" s="403">
        <v>41090</v>
      </c>
      <c r="E20" s="404">
        <v>224732</v>
      </c>
      <c r="F20" s="405">
        <f t="shared" si="0"/>
        <v>1.0941031984764076</v>
      </c>
      <c r="G20" s="404">
        <v>2458.8000000000002</v>
      </c>
      <c r="H20" s="406">
        <f>G20/1.259</f>
        <v>1952.9785544082608</v>
      </c>
    </row>
    <row r="21" spans="1:8" s="398" customFormat="1" x14ac:dyDescent="0.2">
      <c r="A21" s="400" t="s">
        <v>449</v>
      </c>
      <c r="B21" s="401">
        <v>100</v>
      </c>
      <c r="C21" s="402" t="s">
        <v>437</v>
      </c>
      <c r="D21" s="403">
        <v>41090</v>
      </c>
      <c r="E21" s="404">
        <v>2371.8960000000002</v>
      </c>
      <c r="F21" s="405">
        <f t="shared" si="0"/>
        <v>0.8322877562928559</v>
      </c>
      <c r="G21" s="404">
        <v>19.741</v>
      </c>
      <c r="H21" s="406">
        <f>G21/1.259</f>
        <v>15.679904686258936</v>
      </c>
    </row>
    <row r="22" spans="1:8" s="398" customFormat="1" ht="25.5" x14ac:dyDescent="0.2">
      <c r="A22" s="400" t="s">
        <v>450</v>
      </c>
      <c r="B22" s="401">
        <v>100</v>
      </c>
      <c r="C22" s="402" t="s">
        <v>437</v>
      </c>
      <c r="D22" s="403">
        <v>40908</v>
      </c>
      <c r="E22" s="404">
        <v>6063</v>
      </c>
      <c r="F22" s="405">
        <f t="shared" si="0"/>
        <v>1.15619330364506</v>
      </c>
      <c r="G22" s="404">
        <v>70.099999999999994</v>
      </c>
      <c r="H22" s="406">
        <f>G22/1.2939</f>
        <v>54.177293453899061</v>
      </c>
    </row>
    <row r="23" spans="1:8" s="398" customFormat="1" x14ac:dyDescent="0.2">
      <c r="A23" s="400" t="s">
        <v>451</v>
      </c>
      <c r="B23" s="401">
        <v>0</v>
      </c>
      <c r="C23" s="402" t="s">
        <v>434</v>
      </c>
      <c r="D23" s="403">
        <v>41090</v>
      </c>
      <c r="E23" s="404">
        <v>238116.4</v>
      </c>
      <c r="F23" s="405">
        <f t="shared" si="0"/>
        <v>0.88775909597155012</v>
      </c>
      <c r="G23" s="404">
        <v>2113.9</v>
      </c>
      <c r="H23" s="406">
        <f>G23/0.8295</f>
        <v>2548.4026522001204</v>
      </c>
    </row>
    <row r="24" spans="1:8" s="398" customFormat="1" ht="25.5" x14ac:dyDescent="0.2">
      <c r="A24" s="400" t="s">
        <v>452</v>
      </c>
      <c r="B24" s="401">
        <v>100</v>
      </c>
      <c r="C24" s="402" t="s">
        <v>437</v>
      </c>
      <c r="D24" s="403">
        <v>40908</v>
      </c>
      <c r="E24" s="404">
        <v>10701</v>
      </c>
      <c r="F24" s="405">
        <f t="shared" si="0"/>
        <v>0.40183160452294175</v>
      </c>
      <c r="G24" s="404">
        <v>43</v>
      </c>
      <c r="H24" s="406">
        <f>G24/1.2939</f>
        <v>33.232861890408842</v>
      </c>
    </row>
    <row r="25" spans="1:8" s="398" customFormat="1" ht="25.5" x14ac:dyDescent="0.2">
      <c r="A25" s="400" t="s">
        <v>453</v>
      </c>
      <c r="B25" s="401">
        <v>100</v>
      </c>
      <c r="C25" s="402" t="s">
        <v>437</v>
      </c>
      <c r="D25" s="403">
        <v>41090</v>
      </c>
      <c r="E25" s="404">
        <v>1915.172</v>
      </c>
      <c r="F25" s="405">
        <f t="shared" si="0"/>
        <v>0.77173225172464921</v>
      </c>
      <c r="G25" s="404">
        <v>14.78</v>
      </c>
      <c r="H25" s="406">
        <f>G25/1.259</f>
        <v>11.739475774424147</v>
      </c>
    </row>
    <row r="26" spans="1:8" s="398" customFormat="1" ht="27" customHeight="1" x14ac:dyDescent="0.2">
      <c r="A26" s="407" t="s">
        <v>454</v>
      </c>
      <c r="B26" s="407"/>
      <c r="C26" s="408"/>
      <c r="D26" s="408"/>
      <c r="E26" s="409"/>
      <c r="F26" s="410"/>
      <c r="G26" s="409"/>
      <c r="H26" s="411">
        <f>SUM(H7:H25)</f>
        <v>14542.592331232408</v>
      </c>
    </row>
    <row r="28" spans="1:8" s="41" customFormat="1" x14ac:dyDescent="0.2">
      <c r="A28" s="412" t="s">
        <v>137</v>
      </c>
    </row>
    <row r="29" spans="1:8" s="41" customFormat="1" ht="64.5" customHeight="1" x14ac:dyDescent="0.2">
      <c r="A29" s="424" t="s">
        <v>456</v>
      </c>
      <c r="B29" s="424"/>
      <c r="C29" s="424"/>
      <c r="D29" s="424"/>
      <c r="E29" s="424"/>
      <c r="F29" s="424"/>
      <c r="G29" s="424"/>
      <c r="H29" s="424"/>
    </row>
  </sheetData>
  <mergeCells count="2">
    <mergeCell ref="F4:H4"/>
    <mergeCell ref="A29:H29"/>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workbookViewId="0">
      <selection sqref="A1:IV1"/>
    </sheetView>
  </sheetViews>
  <sheetFormatPr baseColWidth="10" defaultRowHeight="12.75" x14ac:dyDescent="0.2"/>
  <cols>
    <col min="1" max="1" width="64.7109375" style="11" bestFit="1" customWidth="1"/>
    <col min="2" max="2" width="8.85546875" style="17" customWidth="1"/>
    <col min="3" max="3" width="6.7109375" style="16" customWidth="1"/>
    <col min="4" max="4" width="8.85546875" style="15" customWidth="1"/>
    <col min="5" max="5" width="7.140625" style="14" customWidth="1"/>
    <col min="6" max="6" width="8.85546875" style="13" customWidth="1"/>
    <col min="7" max="7" width="7.140625" style="12" customWidth="1"/>
    <col min="8" max="16384" width="11.42578125" style="11"/>
  </cols>
  <sheetData>
    <row r="1" spans="1:7" s="40" customFormat="1" x14ac:dyDescent="0.2">
      <c r="A1" s="40" t="s">
        <v>39</v>
      </c>
    </row>
    <row r="2" spans="1:7" s="34" customFormat="1" ht="15.75" customHeight="1" x14ac:dyDescent="0.2">
      <c r="A2" s="34" t="s">
        <v>38</v>
      </c>
    </row>
    <row r="3" spans="1:7" s="39" customFormat="1" ht="12.75" customHeight="1" x14ac:dyDescent="0.2"/>
    <row r="4" spans="1:7" s="26" customFormat="1" ht="12.75" customHeight="1" x14ac:dyDescent="0.2">
      <c r="A4" s="37"/>
      <c r="B4" s="38">
        <v>2009</v>
      </c>
      <c r="C4" s="38"/>
      <c r="D4" s="38">
        <v>2010</v>
      </c>
      <c r="E4" s="38"/>
      <c r="F4" s="38">
        <v>2011</v>
      </c>
      <c r="G4" s="38"/>
    </row>
    <row r="5" spans="1:7" s="26" customFormat="1" ht="12.75" customHeight="1" x14ac:dyDescent="0.2">
      <c r="A5" s="37"/>
      <c r="B5" s="36" t="s">
        <v>37</v>
      </c>
      <c r="C5" s="35" t="s">
        <v>36</v>
      </c>
      <c r="D5" s="36" t="s">
        <v>37</v>
      </c>
      <c r="E5" s="35" t="s">
        <v>36</v>
      </c>
      <c r="F5" s="36" t="s">
        <v>37</v>
      </c>
      <c r="G5" s="35" t="s">
        <v>36</v>
      </c>
    </row>
    <row r="6" spans="1:7" s="34" customFormat="1" ht="12.75" customHeight="1" x14ac:dyDescent="0.2"/>
    <row r="7" spans="1:7" s="33" customFormat="1" ht="12.75" customHeight="1" x14ac:dyDescent="0.2"/>
    <row r="8" spans="1:7" s="26" customFormat="1" ht="12.75" customHeight="1" x14ac:dyDescent="0.2">
      <c r="A8" s="32" t="s">
        <v>35</v>
      </c>
      <c r="B8" s="26">
        <v>22.6</v>
      </c>
      <c r="C8" s="27">
        <v>25</v>
      </c>
      <c r="D8" s="27">
        <v>20.36</v>
      </c>
      <c r="E8" s="27">
        <v>21.63</v>
      </c>
      <c r="F8" s="27">
        <v>19.182182639799972</v>
      </c>
      <c r="G8" s="27">
        <v>23.253784828603592</v>
      </c>
    </row>
    <row r="9" spans="1:7" s="25" customFormat="1" ht="12.75" customHeight="1" x14ac:dyDescent="0.2"/>
    <row r="10" spans="1:7" s="26" customFormat="1" ht="12.75" customHeight="1" x14ac:dyDescent="0.2">
      <c r="A10" s="28" t="s">
        <v>34</v>
      </c>
      <c r="B10" s="27">
        <v>5.9</v>
      </c>
      <c r="C10" s="27">
        <v>6.5</v>
      </c>
      <c r="D10" s="27">
        <v>5.96</v>
      </c>
      <c r="E10" s="27">
        <v>6.33</v>
      </c>
      <c r="F10" s="27">
        <v>5.5110046600000002</v>
      </c>
      <c r="G10" s="27">
        <v>6.6807682399591641</v>
      </c>
    </row>
    <row r="11" spans="1:7" s="25" customFormat="1" ht="12.75" customHeight="1" x14ac:dyDescent="0.2"/>
    <row r="12" spans="1:7" s="26" customFormat="1" ht="12.75" customHeight="1" x14ac:dyDescent="0.2">
      <c r="A12" s="28" t="s">
        <v>33</v>
      </c>
      <c r="B12" s="26">
        <v>3.4</v>
      </c>
      <c r="C12" s="26">
        <v>3.8</v>
      </c>
      <c r="D12" s="27">
        <v>3.74</v>
      </c>
      <c r="E12" s="27">
        <v>3.97</v>
      </c>
      <c r="F12" s="27">
        <v>0.89970814999999982</v>
      </c>
      <c r="G12" s="27">
        <v>1.0906798314615134</v>
      </c>
    </row>
    <row r="13" spans="1:7" s="25" customFormat="1" ht="12.75" customHeight="1" x14ac:dyDescent="0.2"/>
    <row r="14" spans="1:7" s="21" customFormat="1" ht="12.75" customHeight="1" x14ac:dyDescent="0.2">
      <c r="A14" s="23" t="s">
        <v>32</v>
      </c>
      <c r="B14" s="21">
        <v>31.9</v>
      </c>
      <c r="C14" s="21">
        <v>35.299999999999997</v>
      </c>
      <c r="D14" s="22">
        <v>30.06</v>
      </c>
      <c r="E14" s="22">
        <v>31.94</v>
      </c>
      <c r="F14" s="22">
        <v>25.592895449799972</v>
      </c>
      <c r="G14" s="22">
        <v>31.025232900024271</v>
      </c>
    </row>
    <row r="15" spans="1:7" s="30" customFormat="1" ht="12.75" customHeight="1" x14ac:dyDescent="0.2"/>
    <row r="16" spans="1:7" s="26" customFormat="1" ht="12.75" customHeight="1" x14ac:dyDescent="0.2">
      <c r="A16" s="26" t="s">
        <v>31</v>
      </c>
      <c r="B16" s="27">
        <v>6.3</v>
      </c>
      <c r="C16" s="27">
        <v>6.9</v>
      </c>
      <c r="D16" s="27">
        <v>4.1100000000000003</v>
      </c>
      <c r="E16" s="27">
        <v>4.3600000000000003</v>
      </c>
      <c r="F16" s="27">
        <v>4.7362922799999989</v>
      </c>
      <c r="G16" s="27">
        <v>5.7416157291704728</v>
      </c>
    </row>
    <row r="17" spans="1:7" s="25" customFormat="1" ht="12.75" customHeight="1" x14ac:dyDescent="0.2"/>
    <row r="18" spans="1:7" s="26" customFormat="1" ht="12.75" customHeight="1" x14ac:dyDescent="0.2">
      <c r="A18" s="26" t="s">
        <v>30</v>
      </c>
      <c r="B18" s="27">
        <v>0</v>
      </c>
      <c r="C18" s="27">
        <v>0</v>
      </c>
      <c r="D18" s="27">
        <v>0.05</v>
      </c>
      <c r="E18" s="27">
        <v>0.05</v>
      </c>
      <c r="F18" s="31" t="s">
        <v>29</v>
      </c>
      <c r="G18" s="31" t="s">
        <v>29</v>
      </c>
    </row>
    <row r="19" spans="1:7" s="25" customFormat="1" ht="12.75" customHeight="1" x14ac:dyDescent="0.2"/>
    <row r="20" spans="1:7" s="26" customFormat="1" ht="12.75" customHeight="1" x14ac:dyDescent="0.2">
      <c r="A20" s="26" t="s">
        <v>28</v>
      </c>
      <c r="B20" s="26">
        <v>3.9</v>
      </c>
      <c r="C20" s="26">
        <v>4.4000000000000004</v>
      </c>
      <c r="D20" s="27">
        <v>2.63</v>
      </c>
      <c r="E20" s="27">
        <v>2.79</v>
      </c>
      <c r="F20" s="27">
        <v>5.0154114002000005</v>
      </c>
      <c r="G20" s="27">
        <v>6.079980558896005</v>
      </c>
    </row>
    <row r="21" spans="1:7" s="25" customFormat="1" ht="12.75" customHeight="1" x14ac:dyDescent="0.2"/>
    <row r="22" spans="1:7" s="21" customFormat="1" ht="12.75" customHeight="1" x14ac:dyDescent="0.2">
      <c r="A22" s="23" t="s">
        <v>27</v>
      </c>
      <c r="B22" s="21">
        <v>10.199999999999999</v>
      </c>
      <c r="C22" s="21">
        <v>11.3</v>
      </c>
      <c r="D22" s="22">
        <v>6.78</v>
      </c>
      <c r="E22" s="22">
        <v>7.2</v>
      </c>
      <c r="F22" s="22">
        <v>9.7517036801999986</v>
      </c>
      <c r="G22" s="22">
        <v>11.821596288066477</v>
      </c>
    </row>
    <row r="23" spans="1:7" s="30" customFormat="1" ht="12.75" customHeight="1" x14ac:dyDescent="0.2"/>
    <row r="24" spans="1:7" s="21" customFormat="1" ht="12.75" customHeight="1" x14ac:dyDescent="0.2">
      <c r="A24" s="23" t="s">
        <v>26</v>
      </c>
      <c r="B24" s="21">
        <v>42.1</v>
      </c>
      <c r="C24" s="21">
        <v>46.6</v>
      </c>
      <c r="D24" s="22">
        <v>36.840000000000003</v>
      </c>
      <c r="E24" s="22">
        <v>39.14</v>
      </c>
      <c r="F24" s="22">
        <v>35.34459912999997</v>
      </c>
      <c r="G24" s="22">
        <v>42.846829188090751</v>
      </c>
    </row>
    <row r="25" spans="1:7" s="30" customFormat="1" ht="12.75" customHeight="1" x14ac:dyDescent="0.2"/>
    <row r="26" spans="1:7" s="26" customFormat="1" ht="12.75" customHeight="1" x14ac:dyDescent="0.2">
      <c r="A26" s="28" t="s">
        <v>25</v>
      </c>
      <c r="B26" s="26">
        <v>21.2</v>
      </c>
      <c r="C26" s="26">
        <v>23.5</v>
      </c>
      <c r="D26" s="27">
        <v>28.77</v>
      </c>
      <c r="E26" s="27">
        <v>30.56</v>
      </c>
      <c r="F26" s="27">
        <v>24.892569160000001</v>
      </c>
      <c r="G26" s="27">
        <v>30.176255640312771</v>
      </c>
    </row>
    <row r="27" spans="1:7" s="25" customFormat="1" ht="12.75" customHeight="1" x14ac:dyDescent="0.2"/>
    <row r="28" spans="1:7" s="26" customFormat="1" ht="12.75" customHeight="1" x14ac:dyDescent="0.2">
      <c r="A28" s="26" t="s">
        <v>24</v>
      </c>
      <c r="B28" s="26">
        <v>3.6</v>
      </c>
      <c r="C28" s="26">
        <v>3.9</v>
      </c>
      <c r="D28" s="27">
        <v>5.27</v>
      </c>
      <c r="E28" s="27">
        <v>5.6</v>
      </c>
      <c r="F28" s="27">
        <v>3.2810682800000004</v>
      </c>
      <c r="G28" s="27">
        <v>3.9775064821232511</v>
      </c>
    </row>
    <row r="29" spans="1:7" s="25" customFormat="1" ht="12.75" customHeight="1" x14ac:dyDescent="0.2"/>
    <row r="30" spans="1:7" s="29" customFormat="1" ht="12.75" customHeight="1" x14ac:dyDescent="0.2">
      <c r="A30" s="23" t="s">
        <v>23</v>
      </c>
      <c r="B30" s="21">
        <v>24.7</v>
      </c>
      <c r="C30" s="21">
        <v>27.4</v>
      </c>
      <c r="D30" s="22">
        <v>34.04</v>
      </c>
      <c r="E30" s="22">
        <v>36.159999999999997</v>
      </c>
      <c r="F30" s="22">
        <v>28.17363744</v>
      </c>
      <c r="G30" s="22">
        <v>34.153762122436021</v>
      </c>
    </row>
    <row r="31" spans="1:7" s="24" customFormat="1" ht="12.75" customHeight="1" x14ac:dyDescent="0.2"/>
    <row r="32" spans="1:7" s="26" customFormat="1" ht="12.75" customHeight="1" x14ac:dyDescent="0.2">
      <c r="A32" s="26" t="s">
        <v>22</v>
      </c>
      <c r="B32" s="26">
        <v>10.8</v>
      </c>
      <c r="C32" s="26">
        <v>11.9</v>
      </c>
      <c r="D32" s="27">
        <v>14.5</v>
      </c>
      <c r="E32" s="27">
        <v>15.41</v>
      </c>
      <c r="F32" s="27">
        <v>12.982047530000003</v>
      </c>
      <c r="G32" s="27">
        <v>15.737611593321413</v>
      </c>
    </row>
    <row r="33" spans="1:7" s="25" customFormat="1" ht="12.75" customHeight="1" x14ac:dyDescent="0.2"/>
    <row r="34" spans="1:7" s="26" customFormat="1" ht="12.75" customHeight="1" x14ac:dyDescent="0.2">
      <c r="A34" s="28" t="s">
        <v>21</v>
      </c>
      <c r="B34" s="26">
        <v>3.2</v>
      </c>
      <c r="C34" s="26">
        <v>3.6</v>
      </c>
      <c r="D34" s="27">
        <v>1.61</v>
      </c>
      <c r="E34" s="27">
        <v>1.71</v>
      </c>
      <c r="F34" s="27">
        <v>2.4168839999999983E-2</v>
      </c>
      <c r="G34" s="27">
        <v>2.9298908026808769E-2</v>
      </c>
    </row>
    <row r="35" spans="1:7" s="25" customFormat="1" ht="12.75" customHeight="1" x14ac:dyDescent="0.2"/>
    <row r="36" spans="1:7" s="26" customFormat="1" ht="12.75" customHeight="1" x14ac:dyDescent="0.2">
      <c r="A36" s="28" t="s">
        <v>20</v>
      </c>
      <c r="B36" s="26">
        <v>9.5</v>
      </c>
      <c r="C36" s="26">
        <v>10.6</v>
      </c>
      <c r="D36" s="27">
        <v>7.13</v>
      </c>
      <c r="E36" s="27">
        <v>7.57</v>
      </c>
      <c r="F36" s="27">
        <v>5.9661299100000003</v>
      </c>
      <c r="G36" s="27">
        <v>7.2324981881249997</v>
      </c>
    </row>
    <row r="37" spans="1:7" s="25" customFormat="1" ht="12.75" customHeight="1" x14ac:dyDescent="0.2"/>
    <row r="38" spans="1:7" s="21" customFormat="1" ht="12.75" customHeight="1" x14ac:dyDescent="0.2">
      <c r="A38" s="23" t="s">
        <v>19</v>
      </c>
      <c r="B38" s="21">
        <v>23.6</v>
      </c>
      <c r="C38" s="21">
        <v>26.1</v>
      </c>
      <c r="D38" s="22">
        <v>23.24</v>
      </c>
      <c r="E38" s="22">
        <v>24.7</v>
      </c>
      <c r="F38" s="22">
        <v>18.972346280000004</v>
      </c>
      <c r="G38" s="22">
        <v>22.999408689473221</v>
      </c>
    </row>
    <row r="39" spans="1:7" s="24" customFormat="1" ht="12.75" customHeight="1" x14ac:dyDescent="0.2"/>
    <row r="40" spans="1:7" s="21" customFormat="1" ht="12.75" customHeight="1" x14ac:dyDescent="0.2">
      <c r="A40" s="23" t="s">
        <v>18</v>
      </c>
      <c r="B40" s="22">
        <v>90.4</v>
      </c>
      <c r="C40" s="22">
        <v>100</v>
      </c>
      <c r="D40" s="22">
        <v>94.13</v>
      </c>
      <c r="E40" s="22">
        <v>100</v>
      </c>
      <c r="F40" s="22">
        <v>82.490582849999981</v>
      </c>
      <c r="G40" s="22">
        <v>100</v>
      </c>
    </row>
    <row r="42" spans="1:7" s="20" customFormat="1" ht="26.25" customHeight="1" x14ac:dyDescent="0.2">
      <c r="A42" s="20" t="s">
        <v>17</v>
      </c>
    </row>
    <row r="43" spans="1:7" s="18" customFormat="1" ht="39.75" customHeight="1" x14ac:dyDescent="0.2">
      <c r="A43" s="19" t="s">
        <v>16</v>
      </c>
    </row>
  </sheetData>
  <mergeCells count="26">
    <mergeCell ref="A1:XFD1"/>
    <mergeCell ref="A2:XFD2"/>
    <mergeCell ref="A43:XFD43"/>
    <mergeCell ref="A42:XFD42"/>
    <mergeCell ref="A3:XFD3"/>
    <mergeCell ref="B4:C4"/>
    <mergeCell ref="D4:E4"/>
    <mergeCell ref="F4:G4"/>
    <mergeCell ref="A6:XFD6"/>
    <mergeCell ref="A7:XFD7"/>
    <mergeCell ref="A9:XFD9"/>
    <mergeCell ref="A11:XFD11"/>
    <mergeCell ref="A13:XFD13"/>
    <mergeCell ref="A15:XFD15"/>
    <mergeCell ref="A17:XFD17"/>
    <mergeCell ref="A19:XFD19"/>
    <mergeCell ref="A21:XFD21"/>
    <mergeCell ref="A23:XFD23"/>
    <mergeCell ref="A25:XFD25"/>
    <mergeCell ref="A27:XFD27"/>
    <mergeCell ref="A29:XFD29"/>
    <mergeCell ref="A31:XFD31"/>
    <mergeCell ref="A33:XFD33"/>
    <mergeCell ref="A35:XFD35"/>
    <mergeCell ref="A37:XFD37"/>
    <mergeCell ref="A39:XFD39"/>
  </mergeCells>
  <pageMargins left="0.7" right="0.7" top="0.78740157499999996" bottom="0.78740157499999996"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workbookViewId="0">
      <selection sqref="A1:IV1"/>
    </sheetView>
  </sheetViews>
  <sheetFormatPr baseColWidth="10" defaultRowHeight="12.75" x14ac:dyDescent="0.2"/>
  <cols>
    <col min="1" max="1" width="7.42578125" style="41" customWidth="1"/>
    <col min="2" max="2" width="15.5703125" style="41" customWidth="1"/>
    <col min="3" max="9" width="5.7109375" style="41" customWidth="1"/>
    <col min="10" max="16384" width="11.42578125" style="41"/>
  </cols>
  <sheetData>
    <row r="1" spans="1:9" s="56" customFormat="1" x14ac:dyDescent="0.2">
      <c r="A1" s="56" t="s">
        <v>49</v>
      </c>
    </row>
    <row r="2" spans="1:9" s="42" customFormat="1" x14ac:dyDescent="0.2">
      <c r="A2" s="42" t="s">
        <v>48</v>
      </c>
    </row>
    <row r="3" spans="1:9" s="55" customFormat="1" x14ac:dyDescent="0.2"/>
    <row r="4" spans="1:9" s="44" customFormat="1" x14ac:dyDescent="0.2">
      <c r="A4" s="46"/>
      <c r="B4" s="46"/>
      <c r="C4" s="54">
        <v>2007</v>
      </c>
      <c r="D4" s="54">
        <v>2008</v>
      </c>
      <c r="E4" s="54">
        <v>2009</v>
      </c>
      <c r="F4" s="54">
        <v>2010</v>
      </c>
      <c r="G4" s="54">
        <v>2011</v>
      </c>
      <c r="H4" s="54">
        <v>2012</v>
      </c>
      <c r="I4" s="54">
        <v>2013</v>
      </c>
    </row>
    <row r="5" spans="1:9" s="44" customFormat="1" ht="12.75" customHeight="1" x14ac:dyDescent="0.2">
      <c r="A5" s="46"/>
      <c r="B5" s="46"/>
      <c r="C5" s="53" t="s">
        <v>47</v>
      </c>
      <c r="D5" s="53"/>
      <c r="E5" s="53"/>
      <c r="F5" s="53"/>
      <c r="G5" s="53"/>
      <c r="H5" s="53" t="s">
        <v>46</v>
      </c>
      <c r="I5" s="53"/>
    </row>
    <row r="6" spans="1:9" s="52" customFormat="1" ht="12.75" customHeight="1" x14ac:dyDescent="0.2"/>
    <row r="7" spans="1:9" s="44" customFormat="1" ht="13.5" customHeight="1" x14ac:dyDescent="0.2">
      <c r="A7" s="49" t="s">
        <v>45</v>
      </c>
      <c r="B7" s="49"/>
      <c r="C7" s="45">
        <v>1321</v>
      </c>
      <c r="D7" s="51">
        <v>1188</v>
      </c>
      <c r="E7" s="50">
        <v>820</v>
      </c>
      <c r="F7" s="50">
        <v>912</v>
      </c>
      <c r="G7" s="50">
        <v>799</v>
      </c>
      <c r="H7" s="50">
        <v>892</v>
      </c>
      <c r="I7" s="50">
        <v>1362</v>
      </c>
    </row>
    <row r="8" spans="1:9" s="44" customFormat="1" x14ac:dyDescent="0.2">
      <c r="A8" s="49" t="s">
        <v>44</v>
      </c>
      <c r="B8" s="49"/>
      <c r="C8" s="48">
        <v>0.5</v>
      </c>
      <c r="D8" s="48">
        <v>0.43</v>
      </c>
      <c r="E8" s="47">
        <v>0.3</v>
      </c>
      <c r="F8" s="47">
        <v>0.32</v>
      </c>
      <c r="G8" s="44">
        <v>0.27</v>
      </c>
      <c r="H8" s="44">
        <v>0.28999999999999998</v>
      </c>
      <c r="I8" s="44">
        <v>0.43</v>
      </c>
    </row>
    <row r="9" spans="1:9" s="44" customFormat="1" x14ac:dyDescent="0.2">
      <c r="B9" s="46" t="s">
        <v>43</v>
      </c>
      <c r="C9" s="45"/>
      <c r="D9" s="45"/>
    </row>
    <row r="10" spans="1:9" s="44" customFormat="1" ht="13.5" customHeight="1" x14ac:dyDescent="0.2">
      <c r="B10" s="46" t="s">
        <v>42</v>
      </c>
      <c r="C10" s="45">
        <v>967</v>
      </c>
      <c r="D10" s="45">
        <v>855</v>
      </c>
      <c r="E10" s="45">
        <v>364</v>
      </c>
      <c r="F10" s="45">
        <v>462</v>
      </c>
      <c r="G10" s="45">
        <v>352</v>
      </c>
      <c r="H10" s="45">
        <v>418</v>
      </c>
      <c r="I10" s="45">
        <v>888</v>
      </c>
    </row>
    <row r="11" spans="1:9" s="44" customFormat="1" ht="12.75" customHeight="1" x14ac:dyDescent="0.2">
      <c r="B11" s="46" t="s">
        <v>41</v>
      </c>
      <c r="C11" s="45">
        <v>354</v>
      </c>
      <c r="D11" s="45">
        <v>333</v>
      </c>
      <c r="E11" s="45">
        <v>456</v>
      </c>
      <c r="F11" s="45">
        <v>450</v>
      </c>
      <c r="G11" s="45">
        <v>447</v>
      </c>
      <c r="H11" s="45">
        <v>473</v>
      </c>
      <c r="I11" s="45">
        <v>474</v>
      </c>
    </row>
    <row r="13" spans="1:9" s="43" customFormat="1" ht="12.75" customHeight="1" x14ac:dyDescent="0.2">
      <c r="A13" s="43" t="s">
        <v>40</v>
      </c>
    </row>
    <row r="14" spans="1:9" s="42" customFormat="1" ht="24.75" customHeight="1" x14ac:dyDescent="0.2">
      <c r="A14" s="43"/>
    </row>
  </sheetData>
  <mergeCells count="10">
    <mergeCell ref="A6:XFD6"/>
    <mergeCell ref="A7:B7"/>
    <mergeCell ref="A8:B8"/>
    <mergeCell ref="A1:XFD1"/>
    <mergeCell ref="A2:XFD2"/>
    <mergeCell ref="A14:XFD14"/>
    <mergeCell ref="A13:XFD13"/>
    <mergeCell ref="A3:XFD3"/>
    <mergeCell ref="C5:G5"/>
    <mergeCell ref="H5:I5"/>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
  <sheetViews>
    <sheetView workbookViewId="0">
      <selection sqref="A1:IV1"/>
    </sheetView>
  </sheetViews>
  <sheetFormatPr baseColWidth="10" defaultRowHeight="12.75" x14ac:dyDescent="0.2"/>
  <cols>
    <col min="1" max="1" width="4" style="41" customWidth="1"/>
    <col min="2" max="2" width="35.42578125" style="41" customWidth="1"/>
    <col min="3" max="3" width="16" style="41" customWidth="1"/>
    <col min="4" max="4" width="19.140625" style="41" customWidth="1"/>
    <col min="5" max="5" width="19.5703125" style="41" customWidth="1"/>
    <col min="6" max="16384" width="11.42578125" style="41"/>
  </cols>
  <sheetData>
    <row r="1" spans="1:5" s="80" customFormat="1" x14ac:dyDescent="0.2">
      <c r="A1" s="80" t="s">
        <v>89</v>
      </c>
    </row>
    <row r="2" spans="1:5" s="65" customFormat="1" x14ac:dyDescent="0.2">
      <c r="A2" s="65" t="s">
        <v>88</v>
      </c>
    </row>
    <row r="3" spans="1:5" s="79" customFormat="1" x14ac:dyDescent="0.2"/>
    <row r="4" spans="1:5" s="69" customFormat="1" ht="38.25" x14ac:dyDescent="0.2">
      <c r="A4" s="78"/>
      <c r="B4" s="78"/>
      <c r="C4" s="77" t="s">
        <v>87</v>
      </c>
      <c r="D4" s="76" t="s">
        <v>86</v>
      </c>
      <c r="E4" s="76" t="s">
        <v>85</v>
      </c>
    </row>
    <row r="5" spans="1:5" s="75" customFormat="1" x14ac:dyDescent="0.2"/>
    <row r="6" spans="1:5" s="69" customFormat="1" x14ac:dyDescent="0.2">
      <c r="A6" s="74" t="s">
        <v>84</v>
      </c>
      <c r="B6" s="74"/>
      <c r="C6" s="71">
        <v>799299905.76610005</v>
      </c>
      <c r="D6" s="67">
        <v>780921128.53610003</v>
      </c>
      <c r="E6" s="67">
        <v>18378777.23</v>
      </c>
    </row>
    <row r="7" spans="1:5" s="69" customFormat="1" x14ac:dyDescent="0.2">
      <c r="A7" s="73" t="s">
        <v>42</v>
      </c>
      <c r="B7" s="73"/>
      <c r="C7" s="71">
        <v>352475611.25120002</v>
      </c>
      <c r="D7" s="67">
        <v>334096834.0212</v>
      </c>
      <c r="E7" s="67">
        <v>18378777.23</v>
      </c>
    </row>
    <row r="8" spans="1:5" s="69" customFormat="1" x14ac:dyDescent="0.2">
      <c r="B8" s="26" t="s">
        <v>83</v>
      </c>
      <c r="C8" s="72">
        <v>352486601.91120005</v>
      </c>
      <c r="D8" s="67">
        <v>334107824.68120003</v>
      </c>
      <c r="E8" s="67">
        <v>18378777.23</v>
      </c>
    </row>
    <row r="9" spans="1:5" s="69" customFormat="1" x14ac:dyDescent="0.2">
      <c r="B9" s="26" t="s">
        <v>82</v>
      </c>
      <c r="C9" s="71">
        <v>-10990.659999999916</v>
      </c>
      <c r="D9" s="67">
        <v>-10990.659999999916</v>
      </c>
      <c r="E9" s="70" t="s">
        <v>29</v>
      </c>
    </row>
    <row r="10" spans="1:5" s="69" customFormat="1" x14ac:dyDescent="0.2">
      <c r="A10" s="25" t="s">
        <v>41</v>
      </c>
      <c r="B10" s="25"/>
      <c r="C10" s="71">
        <v>446824294.51490003</v>
      </c>
      <c r="D10" s="67">
        <v>446824294.51490003</v>
      </c>
      <c r="E10" s="70" t="s">
        <v>29</v>
      </c>
    </row>
    <row r="11" spans="1:5" s="39" customFormat="1" x14ac:dyDescent="0.2"/>
    <row r="12" spans="1:5" s="26" customFormat="1" ht="14.25" x14ac:dyDescent="0.2">
      <c r="A12" s="25" t="s">
        <v>81</v>
      </c>
      <c r="B12" s="25"/>
      <c r="C12" s="68" t="s">
        <v>80</v>
      </c>
      <c r="D12" s="67"/>
      <c r="E12" s="67"/>
    </row>
    <row r="14" spans="1:5" s="65" customFormat="1" x14ac:dyDescent="0.2">
      <c r="A14" s="65" t="s">
        <v>40</v>
      </c>
    </row>
    <row r="15" spans="1:5" s="65" customFormat="1" ht="27.75" customHeight="1" x14ac:dyDescent="0.2">
      <c r="A15" s="66" t="s">
        <v>79</v>
      </c>
    </row>
  </sheetData>
  <mergeCells count="11">
    <mergeCell ref="A15:XFD15"/>
    <mergeCell ref="A14:XFD14"/>
    <mergeCell ref="A3:XFD3"/>
    <mergeCell ref="A5:XFD5"/>
    <mergeCell ref="A6:B6"/>
    <mergeCell ref="A7:B7"/>
    <mergeCell ref="A10:B10"/>
    <mergeCell ref="A11:XFD11"/>
    <mergeCell ref="A12:B12"/>
    <mergeCell ref="A1:XFD1"/>
    <mergeCell ref="A2:XFD2"/>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
  <sheetViews>
    <sheetView workbookViewId="0">
      <selection sqref="A1:IV1"/>
    </sheetView>
  </sheetViews>
  <sheetFormatPr baseColWidth="10" defaultRowHeight="12.75" x14ac:dyDescent="0.2"/>
  <cols>
    <col min="1" max="1" width="25.42578125" style="41" customWidth="1"/>
    <col min="2" max="2" width="15.28515625" style="57" customWidth="1"/>
    <col min="3" max="16384" width="11.42578125" style="41"/>
  </cols>
  <sheetData>
    <row r="1" spans="1:2" s="330" customFormat="1" x14ac:dyDescent="0.2">
      <c r="A1" s="56" t="s">
        <v>76</v>
      </c>
      <c r="B1" s="359"/>
    </row>
    <row r="2" spans="1:2" s="61" customFormat="1" x14ac:dyDescent="0.2">
      <c r="A2" s="62"/>
      <c r="B2" s="62"/>
    </row>
    <row r="3" spans="1:2" s="61" customFormat="1" x14ac:dyDescent="0.2">
      <c r="A3" s="62"/>
      <c r="B3" s="62"/>
    </row>
    <row r="4" spans="1:2" x14ac:dyDescent="0.2">
      <c r="A4" s="44"/>
      <c r="B4" s="60" t="s">
        <v>75</v>
      </c>
    </row>
    <row r="5" spans="1:2" s="61" customFormat="1" x14ac:dyDescent="0.2">
      <c r="A5" s="62"/>
      <c r="B5" s="62"/>
    </row>
    <row r="6" spans="1:2" x14ac:dyDescent="0.2">
      <c r="A6" s="44" t="s">
        <v>74</v>
      </c>
      <c r="B6" s="59">
        <v>1.02</v>
      </c>
    </row>
    <row r="7" spans="1:2" x14ac:dyDescent="0.2">
      <c r="A7" s="44" t="s">
        <v>73</v>
      </c>
      <c r="B7" s="59">
        <v>1</v>
      </c>
    </row>
    <row r="8" spans="1:2" x14ac:dyDescent="0.2">
      <c r="A8" s="44" t="s">
        <v>72</v>
      </c>
      <c r="B8" s="59">
        <v>0.99</v>
      </c>
    </row>
    <row r="9" spans="1:2" x14ac:dyDescent="0.2">
      <c r="A9" s="44" t="s">
        <v>71</v>
      </c>
      <c r="B9" s="59">
        <v>0.86</v>
      </c>
    </row>
    <row r="10" spans="1:2" x14ac:dyDescent="0.2">
      <c r="A10" s="44" t="s">
        <v>70</v>
      </c>
      <c r="B10" s="59">
        <v>0.75</v>
      </c>
    </row>
    <row r="11" spans="1:2" x14ac:dyDescent="0.2">
      <c r="A11" s="44" t="s">
        <v>69</v>
      </c>
      <c r="B11" s="59">
        <v>0.56000000000000005</v>
      </c>
    </row>
    <row r="12" spans="1:2" x14ac:dyDescent="0.2">
      <c r="A12" s="44" t="s">
        <v>68</v>
      </c>
      <c r="B12" s="59">
        <v>0.53</v>
      </c>
    </row>
    <row r="13" spans="1:2" x14ac:dyDescent="0.2">
      <c r="A13" s="44" t="s">
        <v>67</v>
      </c>
      <c r="B13" s="59">
        <v>0.52</v>
      </c>
    </row>
    <row r="14" spans="1:2" x14ac:dyDescent="0.2">
      <c r="A14" s="44" t="s">
        <v>66</v>
      </c>
      <c r="B14" s="59">
        <v>0.52</v>
      </c>
    </row>
    <row r="15" spans="1:2" x14ac:dyDescent="0.2">
      <c r="A15" s="44" t="s">
        <v>65</v>
      </c>
      <c r="B15" s="59">
        <v>0.46</v>
      </c>
    </row>
    <row r="16" spans="1:2" x14ac:dyDescent="0.2">
      <c r="A16" s="44" t="s">
        <v>64</v>
      </c>
      <c r="B16" s="59">
        <v>0.46</v>
      </c>
    </row>
    <row r="17" spans="1:2" x14ac:dyDescent="0.2">
      <c r="A17" s="44" t="s">
        <v>63</v>
      </c>
      <c r="B17" s="59">
        <v>0.4</v>
      </c>
    </row>
    <row r="18" spans="1:2" x14ac:dyDescent="0.2">
      <c r="A18" s="44" t="s">
        <v>62</v>
      </c>
      <c r="B18" s="59">
        <v>0.35</v>
      </c>
    </row>
    <row r="19" spans="1:2" x14ac:dyDescent="0.2">
      <c r="A19" s="44" t="s">
        <v>61</v>
      </c>
      <c r="B19" s="59">
        <v>0.31</v>
      </c>
    </row>
    <row r="20" spans="1:2" x14ac:dyDescent="0.2">
      <c r="A20" s="44" t="s">
        <v>60</v>
      </c>
      <c r="B20" s="59">
        <v>0.28999999999999998</v>
      </c>
    </row>
    <row r="21" spans="1:2" x14ac:dyDescent="0.2">
      <c r="A21" s="44" t="s">
        <v>59</v>
      </c>
      <c r="B21" s="59">
        <v>0.28999999999999998</v>
      </c>
    </row>
    <row r="22" spans="1:2" x14ac:dyDescent="0.2">
      <c r="A22" s="44" t="s">
        <v>58</v>
      </c>
      <c r="B22" s="59">
        <v>0.28000000000000003</v>
      </c>
    </row>
    <row r="23" spans="1:2" x14ac:dyDescent="0.2">
      <c r="A23" s="44" t="s">
        <v>57</v>
      </c>
      <c r="B23" s="59">
        <v>0.27</v>
      </c>
    </row>
    <row r="24" spans="1:2" x14ac:dyDescent="0.2">
      <c r="A24" s="44" t="s">
        <v>56</v>
      </c>
      <c r="B24" s="59">
        <v>0.2</v>
      </c>
    </row>
    <row r="25" spans="1:2" x14ac:dyDescent="0.2">
      <c r="A25" s="44" t="s">
        <v>55</v>
      </c>
      <c r="B25" s="59">
        <v>0.19</v>
      </c>
    </row>
    <row r="26" spans="1:2" x14ac:dyDescent="0.2">
      <c r="A26" s="44" t="s">
        <v>54</v>
      </c>
      <c r="B26" s="59">
        <v>0.18</v>
      </c>
    </row>
    <row r="27" spans="1:2" x14ac:dyDescent="0.2">
      <c r="A27" s="44" t="s">
        <v>53</v>
      </c>
      <c r="B27" s="60">
        <v>0.12</v>
      </c>
    </row>
    <row r="28" spans="1:2" x14ac:dyDescent="0.2">
      <c r="A28" s="44" t="s">
        <v>52</v>
      </c>
      <c r="B28" s="59">
        <v>0.11</v>
      </c>
    </row>
    <row r="30" spans="1:2" s="18" customFormat="1" x14ac:dyDescent="0.2">
      <c r="A30" s="58" t="s">
        <v>51</v>
      </c>
      <c r="B30" s="58"/>
    </row>
    <row r="31" spans="1:2" s="18" customFormat="1" x14ac:dyDescent="0.2">
      <c r="A31" s="58" t="s">
        <v>50</v>
      </c>
      <c r="B31" s="58"/>
    </row>
  </sheetData>
  <mergeCells count="6">
    <mergeCell ref="A1:XFD1"/>
    <mergeCell ref="A2:XFD2"/>
    <mergeCell ref="A31:XFD31"/>
    <mergeCell ref="A30:XFD30"/>
    <mergeCell ref="A3:XFD3"/>
    <mergeCell ref="A5:XFD5"/>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
  <sheetViews>
    <sheetView workbookViewId="0">
      <selection sqref="A1:IV1"/>
    </sheetView>
  </sheetViews>
  <sheetFormatPr baseColWidth="10" defaultRowHeight="12.75" x14ac:dyDescent="0.2"/>
  <cols>
    <col min="1" max="1" width="16.42578125" style="41" customWidth="1"/>
    <col min="2" max="2" width="11.42578125" style="57" customWidth="1"/>
    <col min="3" max="16384" width="11.42578125" style="41"/>
  </cols>
  <sheetData>
    <row r="1" spans="1:2" s="330" customFormat="1" x14ac:dyDescent="0.2">
      <c r="A1" s="359" t="s">
        <v>78</v>
      </c>
      <c r="B1" s="359"/>
    </row>
    <row r="2" spans="1:2" s="61" customFormat="1" x14ac:dyDescent="0.2">
      <c r="A2" s="62" t="s">
        <v>77</v>
      </c>
      <c r="B2" s="62"/>
    </row>
    <row r="3" spans="1:2" s="61" customFormat="1" x14ac:dyDescent="0.2">
      <c r="A3" s="62"/>
      <c r="B3" s="62"/>
    </row>
    <row r="4" spans="1:2" s="63" customFormat="1" x14ac:dyDescent="0.2">
      <c r="A4" s="64"/>
      <c r="B4" s="64" t="s">
        <v>75</v>
      </c>
    </row>
    <row r="5" spans="1:2" s="61" customFormat="1" x14ac:dyDescent="0.2">
      <c r="A5" s="62"/>
      <c r="B5" s="62"/>
    </row>
    <row r="6" spans="1:2" x14ac:dyDescent="0.2">
      <c r="A6" s="44" t="s">
        <v>56</v>
      </c>
      <c r="B6" s="60">
        <v>30.745000000000001</v>
      </c>
    </row>
    <row r="7" spans="1:2" x14ac:dyDescent="0.2">
      <c r="A7" s="44" t="s">
        <v>63</v>
      </c>
      <c r="B7" s="60">
        <v>14.532999999999999</v>
      </c>
    </row>
    <row r="8" spans="1:2" x14ac:dyDescent="0.2">
      <c r="A8" s="44" t="s">
        <v>69</v>
      </c>
      <c r="B8" s="60">
        <v>13.739000000000001</v>
      </c>
    </row>
    <row r="9" spans="1:2" x14ac:dyDescent="0.2">
      <c r="A9" s="44" t="s">
        <v>65</v>
      </c>
      <c r="B9" s="60">
        <v>12.994</v>
      </c>
    </row>
    <row r="10" spans="1:2" x14ac:dyDescent="0.2">
      <c r="A10" s="44" t="s">
        <v>54</v>
      </c>
      <c r="B10" s="60">
        <v>10.603999999999999</v>
      </c>
    </row>
    <row r="11" spans="1:2" x14ac:dyDescent="0.2">
      <c r="A11" s="44" t="s">
        <v>70</v>
      </c>
      <c r="B11" s="60">
        <v>6.3239999999999998</v>
      </c>
    </row>
    <row r="12" spans="1:2" x14ac:dyDescent="0.2">
      <c r="A12" s="44" t="s">
        <v>74</v>
      </c>
      <c r="B12" s="60">
        <v>5.6059999999999999</v>
      </c>
    </row>
    <row r="13" spans="1:2" x14ac:dyDescent="0.2">
      <c r="A13" s="44" t="s">
        <v>61</v>
      </c>
      <c r="B13" s="60">
        <v>5.2910000000000004</v>
      </c>
    </row>
    <row r="14" spans="1:2" x14ac:dyDescent="0.2">
      <c r="A14" s="44" t="s">
        <v>73</v>
      </c>
      <c r="B14" s="60">
        <v>4.9359999999999999</v>
      </c>
    </row>
    <row r="15" spans="1:2" x14ac:dyDescent="0.2">
      <c r="A15" s="44" t="s">
        <v>62</v>
      </c>
      <c r="B15" s="60">
        <v>4.7990000000000004</v>
      </c>
    </row>
    <row r="16" spans="1:2" x14ac:dyDescent="0.2">
      <c r="A16" s="44" t="s">
        <v>59</v>
      </c>
      <c r="B16" s="60">
        <v>4.2640000000000002</v>
      </c>
    </row>
    <row r="17" spans="1:2" x14ac:dyDescent="0.2">
      <c r="A17" s="44" t="s">
        <v>55</v>
      </c>
      <c r="B17" s="60">
        <v>4.2409999999999997</v>
      </c>
    </row>
    <row r="18" spans="1:2" x14ac:dyDescent="0.2">
      <c r="A18" s="44" t="s">
        <v>64</v>
      </c>
      <c r="B18" s="60">
        <v>3.0859999999999999</v>
      </c>
    </row>
    <row r="19" spans="1:2" x14ac:dyDescent="0.2">
      <c r="A19" s="44" t="s">
        <v>71</v>
      </c>
      <c r="B19" s="60">
        <v>2.9809999999999999</v>
      </c>
    </row>
    <row r="20" spans="1:2" x14ac:dyDescent="0.2">
      <c r="A20" s="44" t="s">
        <v>68</v>
      </c>
      <c r="B20" s="60">
        <v>2.8</v>
      </c>
    </row>
    <row r="21" spans="1:2" x14ac:dyDescent="0.2">
      <c r="A21" s="44" t="s">
        <v>67</v>
      </c>
      <c r="B21" s="60">
        <v>1.409</v>
      </c>
    </row>
    <row r="22" spans="1:2" x14ac:dyDescent="0.2">
      <c r="A22" s="44" t="s">
        <v>53</v>
      </c>
      <c r="B22" s="60">
        <v>1.321</v>
      </c>
    </row>
    <row r="23" spans="1:2" x14ac:dyDescent="0.2">
      <c r="A23" s="44" t="s">
        <v>57</v>
      </c>
      <c r="B23" s="60">
        <v>1.107</v>
      </c>
    </row>
    <row r="24" spans="1:2" x14ac:dyDescent="0.2">
      <c r="A24" s="44" t="s">
        <v>66</v>
      </c>
      <c r="B24" s="60">
        <v>0.90400000000000003</v>
      </c>
    </row>
    <row r="25" spans="1:2" x14ac:dyDescent="0.2">
      <c r="A25" s="44" t="s">
        <v>60</v>
      </c>
      <c r="B25" s="60">
        <v>0.66900000000000004</v>
      </c>
    </row>
    <row r="26" spans="1:2" x14ac:dyDescent="0.2">
      <c r="A26" s="44" t="s">
        <v>58</v>
      </c>
      <c r="B26" s="60">
        <v>0.42899999999999999</v>
      </c>
    </row>
    <row r="27" spans="1:2" x14ac:dyDescent="0.2">
      <c r="A27" s="44" t="s">
        <v>72</v>
      </c>
      <c r="B27" s="60">
        <v>0.41299999999999998</v>
      </c>
    </row>
    <row r="28" spans="1:2" x14ac:dyDescent="0.2">
      <c r="A28" s="44" t="s">
        <v>52</v>
      </c>
      <c r="B28" s="60">
        <v>0.33100000000000002</v>
      </c>
    </row>
    <row r="30" spans="1:2" s="61" customFormat="1" x14ac:dyDescent="0.2">
      <c r="A30" s="62" t="s">
        <v>51</v>
      </c>
      <c r="B30" s="62"/>
    </row>
    <row r="31" spans="1:2" s="61" customFormat="1" x14ac:dyDescent="0.2">
      <c r="A31" s="62" t="s">
        <v>50</v>
      </c>
      <c r="B31" s="62"/>
    </row>
  </sheetData>
  <mergeCells count="6">
    <mergeCell ref="A1:XFD1"/>
    <mergeCell ref="A2:XFD2"/>
    <mergeCell ref="A31:XFD31"/>
    <mergeCell ref="A30:XFD30"/>
    <mergeCell ref="A3:XFD3"/>
    <mergeCell ref="A5:XFD5"/>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0"/>
  <sheetViews>
    <sheetView workbookViewId="0">
      <selection sqref="A1:IV1"/>
    </sheetView>
  </sheetViews>
  <sheetFormatPr baseColWidth="10" defaultRowHeight="15" x14ac:dyDescent="0.25"/>
  <cols>
    <col min="1" max="2" width="3.7109375" style="81" customWidth="1"/>
    <col min="3" max="3" width="10.28515625" style="81" customWidth="1"/>
    <col min="4" max="4" width="48.42578125" style="81" customWidth="1"/>
    <col min="5" max="5" width="13.42578125" style="81" bestFit="1" customWidth="1"/>
    <col min="6" max="12" width="11.7109375" style="81" customWidth="1"/>
    <col min="13" max="14" width="12.7109375" style="81" bestFit="1" customWidth="1"/>
    <col min="15" max="15" width="11.7109375" style="81" bestFit="1" customWidth="1"/>
    <col min="16" max="16" width="12.7109375" style="81" bestFit="1" customWidth="1"/>
    <col min="17" max="18" width="11.7109375" style="81" customWidth="1"/>
    <col min="19" max="16384" width="11.42578125" style="81"/>
  </cols>
  <sheetData>
    <row r="1" spans="1:18" s="420" customFormat="1" ht="12.75" x14ac:dyDescent="0.2">
      <c r="A1" s="420" t="s">
        <v>135</v>
      </c>
    </row>
    <row r="2" spans="1:18" s="123" customFormat="1" ht="12.75" x14ac:dyDescent="0.2">
      <c r="A2" s="123" t="s">
        <v>134</v>
      </c>
    </row>
    <row r="3" spans="1:18" s="122" customFormat="1" x14ac:dyDescent="0.25"/>
    <row r="4" spans="1:18" s="106" customFormat="1" ht="51" x14ac:dyDescent="0.25">
      <c r="A4" s="121" t="s">
        <v>133</v>
      </c>
      <c r="B4" s="121"/>
      <c r="C4" s="121"/>
      <c r="D4" s="121"/>
      <c r="E4" s="115" t="s">
        <v>132</v>
      </c>
      <c r="F4" s="116" t="s">
        <v>131</v>
      </c>
      <c r="G4" s="116"/>
      <c r="H4" s="116"/>
      <c r="I4" s="115" t="s">
        <v>130</v>
      </c>
      <c r="J4" s="120" t="s">
        <v>129</v>
      </c>
      <c r="K4" s="120"/>
      <c r="L4" s="115" t="s">
        <v>128</v>
      </c>
      <c r="M4" s="115" t="s">
        <v>127</v>
      </c>
      <c r="N4" s="115" t="s">
        <v>126</v>
      </c>
      <c r="O4" s="115" t="s">
        <v>125</v>
      </c>
      <c r="P4" s="115" t="s">
        <v>124</v>
      </c>
      <c r="Q4" s="115" t="s">
        <v>123</v>
      </c>
      <c r="R4" s="119" t="s">
        <v>122</v>
      </c>
    </row>
    <row r="5" spans="1:18" s="106" customFormat="1" ht="60.75" customHeight="1" x14ac:dyDescent="0.25">
      <c r="A5" s="118"/>
      <c r="B5" s="118"/>
      <c r="C5" s="118"/>
      <c r="D5" s="118"/>
      <c r="E5" s="117"/>
      <c r="F5" s="116" t="s">
        <v>121</v>
      </c>
      <c r="G5" s="116"/>
      <c r="H5" s="110" t="s">
        <v>120</v>
      </c>
      <c r="I5" s="115" t="s">
        <v>119</v>
      </c>
      <c r="J5" s="115" t="s">
        <v>118</v>
      </c>
      <c r="K5" s="114" t="s">
        <v>117</v>
      </c>
      <c r="L5" s="109"/>
      <c r="M5" s="109"/>
      <c r="N5" s="109"/>
      <c r="O5" s="108"/>
      <c r="P5" s="108"/>
      <c r="Q5" s="107"/>
    </row>
    <row r="6" spans="1:18" s="106" customFormat="1" ht="25.5" x14ac:dyDescent="0.25">
      <c r="A6" s="113" t="s">
        <v>116</v>
      </c>
      <c r="B6" s="113"/>
      <c r="C6" s="113"/>
      <c r="D6" s="113"/>
      <c r="E6" s="112"/>
      <c r="F6" s="111" t="s">
        <v>115</v>
      </c>
      <c r="G6" s="111" t="s">
        <v>114</v>
      </c>
      <c r="H6" s="110"/>
      <c r="I6" s="109"/>
      <c r="J6" s="109"/>
      <c r="K6" s="109"/>
      <c r="L6" s="109"/>
      <c r="M6" s="109"/>
      <c r="N6" s="109"/>
      <c r="O6" s="108"/>
      <c r="P6" s="108"/>
      <c r="Q6" s="107"/>
    </row>
    <row r="7" spans="1:18" s="105" customFormat="1" x14ac:dyDescent="0.25"/>
    <row r="8" spans="1:18" s="103" customFormat="1" ht="12.75" x14ac:dyDescent="0.2">
      <c r="A8" s="104" t="s">
        <v>84</v>
      </c>
      <c r="B8" s="104"/>
      <c r="C8" s="104"/>
      <c r="D8" s="104"/>
      <c r="E8" s="89">
        <v>799299905.76610005</v>
      </c>
      <c r="F8" s="89">
        <v>91818883.230000004</v>
      </c>
      <c r="G8" s="89"/>
      <c r="H8" s="89">
        <v>3329317.2800000003</v>
      </c>
      <c r="I8" s="89">
        <v>44586482.879999995</v>
      </c>
      <c r="J8" s="89">
        <v>519683474.72490001</v>
      </c>
      <c r="K8" s="89">
        <v>9407120.3000000007</v>
      </c>
      <c r="L8" s="89">
        <v>68756203.351200014</v>
      </c>
      <c r="M8" s="89">
        <v>19190718.199999999</v>
      </c>
      <c r="N8" s="89">
        <v>20664577.970000003</v>
      </c>
      <c r="O8" s="89">
        <v>5403045.4700000007</v>
      </c>
      <c r="P8" s="89">
        <v>5605056.0500000007</v>
      </c>
      <c r="Q8" s="89">
        <v>5212686.66</v>
      </c>
      <c r="R8" s="89">
        <v>780921128.53610003</v>
      </c>
    </row>
    <row r="9" spans="1:18" s="88" customFormat="1" x14ac:dyDescent="0.25">
      <c r="A9" s="102" t="s">
        <v>113</v>
      </c>
      <c r="B9" s="102"/>
      <c r="C9" s="102"/>
      <c r="D9" s="89"/>
      <c r="E9" s="101">
        <v>2.7000000000000001E-3</v>
      </c>
    </row>
    <row r="10" spans="1:18" s="92" customFormat="1" x14ac:dyDescent="0.25"/>
    <row r="11" spans="1:18" s="99" customFormat="1" ht="12.75" x14ac:dyDescent="0.2">
      <c r="A11" s="100" t="s">
        <v>42</v>
      </c>
      <c r="B11" s="100"/>
      <c r="C11" s="100"/>
      <c r="D11" s="100"/>
      <c r="E11" s="89">
        <v>352475611.25120002</v>
      </c>
      <c r="F11" s="89">
        <v>91818883.230000004</v>
      </c>
      <c r="G11" s="89"/>
      <c r="H11" s="89">
        <v>3329317.2800000003</v>
      </c>
      <c r="I11" s="89">
        <v>24423088.299999997</v>
      </c>
      <c r="J11" s="89">
        <v>101189886.18000001</v>
      </c>
      <c r="K11" s="89">
        <v>9407120.3000000007</v>
      </c>
      <c r="L11" s="89">
        <v>68739873.551200017</v>
      </c>
      <c r="M11" s="89">
        <v>19190718.199999999</v>
      </c>
      <c r="N11" s="89">
        <v>20042936.510000002</v>
      </c>
      <c r="O11" s="89">
        <v>1854383</v>
      </c>
      <c r="P11" s="89">
        <v>5605056.0500000007</v>
      </c>
      <c r="Q11" s="89">
        <v>1232009</v>
      </c>
      <c r="R11" s="89">
        <v>334096834.0212</v>
      </c>
    </row>
    <row r="12" spans="1:18" s="92" customFormat="1" x14ac:dyDescent="0.25"/>
    <row r="13" spans="1:18" s="96" customFormat="1" ht="12.75" x14ac:dyDescent="0.2">
      <c r="A13" s="98" t="s">
        <v>83</v>
      </c>
      <c r="B13" s="98"/>
      <c r="C13" s="98"/>
      <c r="D13" s="98"/>
      <c r="E13" s="86">
        <v>352486601.91119999</v>
      </c>
      <c r="F13" s="86">
        <v>91818883.230000004</v>
      </c>
      <c r="G13" s="86">
        <v>8498947.0698000006</v>
      </c>
      <c r="H13" s="86">
        <v>3329317.2800000003</v>
      </c>
      <c r="I13" s="86">
        <v>24423088.299999997</v>
      </c>
      <c r="J13" s="86">
        <v>101200876.84</v>
      </c>
      <c r="K13" s="86">
        <v>8359042.04</v>
      </c>
      <c r="L13" s="86">
        <v>68739873.551200017</v>
      </c>
      <c r="M13" s="86">
        <v>19190718.199999999</v>
      </c>
      <c r="N13" s="86">
        <v>20042936.510000002</v>
      </c>
      <c r="O13" s="86">
        <v>1854383</v>
      </c>
      <c r="P13" s="86">
        <v>5605056.0500000007</v>
      </c>
      <c r="Q13" s="86">
        <v>1232009</v>
      </c>
      <c r="R13" s="86">
        <v>334107824.68120003</v>
      </c>
    </row>
    <row r="14" spans="1:18" s="92" customFormat="1" x14ac:dyDescent="0.25"/>
    <row r="15" spans="1:18" s="96" customFormat="1" ht="12.75" x14ac:dyDescent="0.2">
      <c r="C15" s="96" t="s">
        <v>112</v>
      </c>
      <c r="E15" s="86">
        <v>7400000</v>
      </c>
      <c r="F15" s="97">
        <v>7400000</v>
      </c>
      <c r="G15" s="97"/>
      <c r="H15" s="97"/>
      <c r="I15" s="97"/>
      <c r="J15" s="97"/>
      <c r="K15" s="97"/>
      <c r="L15" s="97"/>
      <c r="Q15" s="97"/>
      <c r="R15" s="86">
        <v>7400000</v>
      </c>
    </row>
    <row r="16" spans="1:18" s="92" customFormat="1" x14ac:dyDescent="0.25"/>
    <row r="17" spans="1:18" s="93" customFormat="1" x14ac:dyDescent="0.25">
      <c r="B17" s="94"/>
      <c r="C17" s="94" t="s">
        <v>111</v>
      </c>
      <c r="D17" s="94"/>
      <c r="E17" s="86">
        <v>56807361.939999998</v>
      </c>
      <c r="F17" s="86">
        <v>20281360.940000001</v>
      </c>
      <c r="G17" s="86"/>
      <c r="H17" s="86">
        <v>1100000</v>
      </c>
      <c r="I17" s="86">
        <v>4279000</v>
      </c>
      <c r="J17" s="86">
        <v>29795818</v>
      </c>
      <c r="K17" s="86">
        <v>6116090</v>
      </c>
      <c r="L17" s="86">
        <v>50000</v>
      </c>
      <c r="M17" s="86"/>
      <c r="N17" s="86"/>
      <c r="O17" s="86">
        <v>1854383</v>
      </c>
      <c r="P17" s="86">
        <v>35000</v>
      </c>
      <c r="Q17" s="86">
        <v>405000</v>
      </c>
      <c r="R17" s="86">
        <v>56700561.939999998</v>
      </c>
    </row>
    <row r="18" spans="1:18" s="95" customFormat="1" x14ac:dyDescent="0.25"/>
    <row r="19" spans="1:18" s="93" customFormat="1" x14ac:dyDescent="0.25">
      <c r="B19" s="94"/>
      <c r="C19" s="94" t="s">
        <v>110</v>
      </c>
      <c r="D19" s="94"/>
      <c r="E19" s="86">
        <v>86132760.408199996</v>
      </c>
      <c r="F19" s="86">
        <v>40347291.898199998</v>
      </c>
      <c r="G19" s="86">
        <v>7285967.5899999999</v>
      </c>
      <c r="H19" s="86">
        <v>1963617.28</v>
      </c>
      <c r="I19" s="86">
        <v>3402142.28</v>
      </c>
      <c r="J19" s="86">
        <v>33543170.380000003</v>
      </c>
      <c r="K19" s="86">
        <v>504255.94</v>
      </c>
      <c r="L19" s="86">
        <v>100000</v>
      </c>
      <c r="M19" s="86">
        <v>1683672.56</v>
      </c>
      <c r="N19" s="86">
        <v>921471.44</v>
      </c>
      <c r="O19" s="86"/>
      <c r="P19" s="86">
        <v>151508</v>
      </c>
      <c r="Q19" s="86">
        <v>689983</v>
      </c>
      <c r="R19" s="86">
        <v>80839239.558200002</v>
      </c>
    </row>
    <row r="20" spans="1:18" s="92" customFormat="1" x14ac:dyDescent="0.25"/>
    <row r="21" spans="1:18" x14ac:dyDescent="0.25">
      <c r="B21" s="87"/>
      <c r="C21" s="87"/>
      <c r="D21" s="87" t="s">
        <v>109</v>
      </c>
      <c r="E21" s="86">
        <v>24475402.440000001</v>
      </c>
      <c r="F21" s="86"/>
      <c r="G21" s="86"/>
      <c r="H21" s="86"/>
      <c r="I21" s="86"/>
      <c r="J21" s="86">
        <v>24475402.440000001</v>
      </c>
      <c r="K21" s="86"/>
      <c r="L21" s="86"/>
      <c r="M21" s="86"/>
      <c r="N21" s="86"/>
      <c r="O21" s="86"/>
      <c r="P21" s="86"/>
      <c r="Q21" s="86"/>
      <c r="R21" s="86">
        <v>24475402.440000001</v>
      </c>
    </row>
    <row r="22" spans="1:18" s="92" customFormat="1" x14ac:dyDescent="0.25"/>
    <row r="23" spans="1:18" x14ac:dyDescent="0.25">
      <c r="B23" s="87"/>
      <c r="C23" s="87" t="s">
        <v>108</v>
      </c>
      <c r="D23" s="87"/>
      <c r="E23" s="86">
        <v>30705664.681499999</v>
      </c>
      <c r="F23" s="86">
        <v>5321173.6215000004</v>
      </c>
      <c r="G23" s="86">
        <v>69220.479999999996</v>
      </c>
      <c r="H23" s="86">
        <v>157500</v>
      </c>
      <c r="I23" s="86">
        <v>1187620.98</v>
      </c>
      <c r="J23" s="86">
        <v>6018282.0999999996</v>
      </c>
      <c r="K23" s="86">
        <v>1738696.0999999999</v>
      </c>
      <c r="L23" s="86">
        <v>87914</v>
      </c>
      <c r="M23" s="86">
        <v>11982791.929999998</v>
      </c>
      <c r="N23" s="86">
        <v>833964</v>
      </c>
      <c r="O23" s="86"/>
      <c r="P23" s="86">
        <v>5188548.0500000007</v>
      </c>
      <c r="Q23" s="86">
        <v>45826</v>
      </c>
      <c r="R23" s="86">
        <v>30666120.681499999</v>
      </c>
    </row>
    <row r="24" spans="1:18" s="92" customFormat="1" x14ac:dyDescent="0.25"/>
    <row r="25" spans="1:18" x14ac:dyDescent="0.25">
      <c r="B25" s="87"/>
      <c r="C25" s="87" t="s">
        <v>107</v>
      </c>
      <c r="D25" s="87"/>
      <c r="E25" s="86">
        <v>76951164.171500012</v>
      </c>
      <c r="F25" s="86">
        <v>2390489.5703000007</v>
      </c>
      <c r="G25" s="86">
        <v>1143758.9998000008</v>
      </c>
      <c r="H25" s="86"/>
      <c r="I25" s="86">
        <v>10000</v>
      </c>
      <c r="J25" s="86"/>
      <c r="K25" s="86"/>
      <c r="L25" s="86">
        <v>68501959.551200017</v>
      </c>
      <c r="M25" s="86">
        <v>5424913.71</v>
      </c>
      <c r="N25" s="86">
        <v>163456</v>
      </c>
      <c r="O25" s="86"/>
      <c r="P25" s="86">
        <v>150000</v>
      </c>
      <c r="Q25" s="86"/>
      <c r="R25" s="86">
        <v>76640818.831500009</v>
      </c>
    </row>
    <row r="26" spans="1:18" s="92" customFormat="1" x14ac:dyDescent="0.25"/>
    <row r="27" spans="1:18" x14ac:dyDescent="0.25">
      <c r="B27" s="87"/>
      <c r="C27" s="87"/>
      <c r="D27" s="87" t="s">
        <v>106</v>
      </c>
      <c r="E27" s="86">
        <v>66869181.951500013</v>
      </c>
      <c r="F27" s="86"/>
      <c r="G27" s="86"/>
      <c r="H27" s="86"/>
      <c r="I27" s="86"/>
      <c r="J27" s="86"/>
      <c r="K27" s="86"/>
      <c r="L27" s="86">
        <v>66869181.951500013</v>
      </c>
      <c r="M27" s="86"/>
      <c r="N27" s="86"/>
      <c r="O27" s="86"/>
      <c r="P27" s="86"/>
      <c r="Q27" s="86"/>
      <c r="R27" s="86">
        <v>66869181.951500013</v>
      </c>
    </row>
    <row r="28" spans="1:18" s="92" customFormat="1" x14ac:dyDescent="0.25"/>
    <row r="29" spans="1:18" x14ac:dyDescent="0.25">
      <c r="A29" s="87"/>
      <c r="B29" s="87"/>
      <c r="C29" s="87" t="s">
        <v>105</v>
      </c>
      <c r="D29" s="87"/>
      <c r="E29" s="86">
        <v>31118606.359999999</v>
      </c>
      <c r="F29" s="86"/>
      <c r="G29" s="86"/>
      <c r="H29" s="86"/>
      <c r="I29" s="86"/>
      <c r="J29" s="86">
        <v>31118606.359999999</v>
      </c>
      <c r="K29" s="86"/>
      <c r="L29" s="86"/>
      <c r="M29" s="86"/>
      <c r="N29" s="86"/>
      <c r="O29" s="86"/>
      <c r="P29" s="86"/>
      <c r="Q29" s="86"/>
      <c r="R29" s="86">
        <v>31118606.359999999</v>
      </c>
    </row>
    <row r="30" spans="1:18" s="85" customFormat="1" ht="12.75" x14ac:dyDescent="0.2"/>
    <row r="31" spans="1:18" x14ac:dyDescent="0.25">
      <c r="A31" s="87"/>
      <c r="B31" s="87"/>
      <c r="C31" s="87" t="s">
        <v>104</v>
      </c>
      <c r="D31" s="87"/>
      <c r="E31" s="86">
        <v>26884421.07</v>
      </c>
      <c r="F31" s="86">
        <v>10419972.73</v>
      </c>
      <c r="G31" s="86"/>
      <c r="H31" s="86">
        <v>108200</v>
      </c>
      <c r="I31" s="86">
        <v>15544325.039999999</v>
      </c>
      <c r="J31" s="86">
        <v>725000</v>
      </c>
      <c r="K31" s="86"/>
      <c r="L31" s="86"/>
      <c r="M31" s="86">
        <v>73500</v>
      </c>
      <c r="N31" s="86"/>
      <c r="O31" s="86"/>
      <c r="P31" s="86"/>
      <c r="Q31" s="86">
        <v>11200</v>
      </c>
      <c r="R31" s="86">
        <v>26773997.77</v>
      </c>
    </row>
    <row r="32" spans="1:18" s="85" customFormat="1" ht="12.75" x14ac:dyDescent="0.2"/>
    <row r="33" spans="1:18" x14ac:dyDescent="0.25">
      <c r="A33" s="87"/>
      <c r="B33" s="87"/>
      <c r="C33" s="87" t="s">
        <v>103</v>
      </c>
      <c r="D33" s="87"/>
      <c r="E33" s="86">
        <v>36486623.280000001</v>
      </c>
      <c r="F33" s="86">
        <v>5658594.4700000007</v>
      </c>
      <c r="G33" s="86"/>
      <c r="H33" s="86"/>
      <c r="I33" s="86"/>
      <c r="J33" s="86"/>
      <c r="K33" s="86"/>
      <c r="L33" s="86"/>
      <c r="M33" s="86">
        <v>25840</v>
      </c>
      <c r="N33" s="86">
        <v>18124045.07</v>
      </c>
      <c r="O33" s="86"/>
      <c r="P33" s="86">
        <v>80000</v>
      </c>
      <c r="Q33" s="86">
        <v>80000</v>
      </c>
      <c r="R33" s="86">
        <v>23968479.539999999</v>
      </c>
    </row>
    <row r="34" spans="1:18" s="85" customFormat="1" ht="12.75" x14ac:dyDescent="0.2"/>
    <row r="35" spans="1:18" x14ac:dyDescent="0.25">
      <c r="A35" s="87"/>
      <c r="B35" s="87"/>
      <c r="C35" s="87"/>
      <c r="D35" s="87" t="s">
        <v>102</v>
      </c>
      <c r="E35" s="86">
        <v>6279881.4900000002</v>
      </c>
      <c r="F35" s="86">
        <v>5658594.4700000007</v>
      </c>
      <c r="G35" s="86"/>
      <c r="H35" s="86"/>
      <c r="I35" s="86"/>
      <c r="J35" s="86"/>
      <c r="K35" s="86"/>
      <c r="L35" s="86"/>
      <c r="M35" s="86">
        <v>25840</v>
      </c>
      <c r="N35" s="86"/>
      <c r="O35" s="86"/>
      <c r="P35" s="86">
        <v>80000</v>
      </c>
      <c r="Q35" s="86">
        <v>80000</v>
      </c>
      <c r="R35" s="86">
        <v>5844434.4700000007</v>
      </c>
    </row>
    <row r="36" spans="1:18" s="85" customFormat="1" ht="12.75" x14ac:dyDescent="0.2"/>
    <row r="37" spans="1:18" x14ac:dyDescent="0.25">
      <c r="A37" s="87"/>
      <c r="B37" s="87"/>
      <c r="C37" s="87"/>
      <c r="D37" s="87" t="s">
        <v>101</v>
      </c>
      <c r="E37" s="86">
        <v>30206741.789999999</v>
      </c>
      <c r="F37" s="86"/>
      <c r="G37" s="86"/>
      <c r="H37" s="86"/>
      <c r="I37" s="86"/>
      <c r="J37" s="86"/>
      <c r="K37" s="86"/>
      <c r="L37" s="86"/>
      <c r="M37" s="86"/>
      <c r="N37" s="86">
        <v>18124045.07</v>
      </c>
      <c r="O37" s="86"/>
      <c r="P37" s="86"/>
      <c r="Q37" s="86"/>
      <c r="R37" s="86">
        <v>18124045.07</v>
      </c>
    </row>
    <row r="38" spans="1:18" s="85" customFormat="1" ht="12.75" x14ac:dyDescent="0.2"/>
    <row r="39" spans="1:18" x14ac:dyDescent="0.25">
      <c r="A39" s="87"/>
      <c r="B39" s="91" t="s">
        <v>100</v>
      </c>
      <c r="C39" s="87"/>
      <c r="D39" s="87"/>
      <c r="E39" s="86">
        <v>10158424.58</v>
      </c>
      <c r="F39" s="86">
        <v>842836.87999999989</v>
      </c>
      <c r="G39" s="86"/>
      <c r="H39" s="86">
        <v>2873617.2800000003</v>
      </c>
      <c r="I39" s="86">
        <v>4023617.2800000003</v>
      </c>
      <c r="J39" s="86">
        <v>1000000</v>
      </c>
      <c r="K39" s="86"/>
      <c r="L39" s="86"/>
      <c r="M39" s="86"/>
      <c r="N39" s="86">
        <v>921471.44</v>
      </c>
      <c r="O39" s="86">
        <v>1403000</v>
      </c>
      <c r="P39" s="86">
        <v>1508</v>
      </c>
      <c r="Q39" s="86">
        <v>159000</v>
      </c>
      <c r="R39" s="86">
        <v>8351433.6000000006</v>
      </c>
    </row>
    <row r="40" spans="1:18" s="85" customFormat="1" ht="12.75" x14ac:dyDescent="0.2"/>
    <row r="41" spans="1:18" x14ac:dyDescent="0.25">
      <c r="A41" s="87" t="s">
        <v>99</v>
      </c>
      <c r="B41" s="87"/>
      <c r="C41" s="87"/>
      <c r="D41" s="87"/>
      <c r="E41" s="86">
        <v>-10990.659999999916</v>
      </c>
      <c r="F41" s="86"/>
      <c r="G41" s="86"/>
      <c r="H41" s="86"/>
      <c r="I41" s="86"/>
      <c r="J41" s="86">
        <v>-10990.659999999916</v>
      </c>
      <c r="K41" s="86">
        <v>1048078.26</v>
      </c>
      <c r="L41" s="86"/>
      <c r="M41" s="86"/>
      <c r="N41" s="86"/>
      <c r="O41" s="86"/>
      <c r="P41" s="86"/>
      <c r="Q41" s="86"/>
      <c r="R41" s="86">
        <v>-10990.659999999916</v>
      </c>
    </row>
    <row r="42" spans="1:18" s="85" customFormat="1" ht="15" customHeight="1" x14ac:dyDescent="0.2"/>
    <row r="43" spans="1:18" x14ac:dyDescent="0.25">
      <c r="A43" s="87"/>
      <c r="B43" s="87"/>
      <c r="C43" s="87" t="s">
        <v>98</v>
      </c>
      <c r="D43" s="87"/>
      <c r="E43" s="86">
        <v>-1059068.92</v>
      </c>
      <c r="F43" s="86"/>
      <c r="G43" s="86"/>
      <c r="H43" s="86"/>
      <c r="I43" s="86"/>
      <c r="J43" s="86">
        <v>-1059068.92</v>
      </c>
      <c r="K43" s="86"/>
      <c r="L43" s="86"/>
      <c r="M43" s="86"/>
      <c r="N43" s="86"/>
      <c r="O43" s="86"/>
      <c r="P43" s="86"/>
      <c r="Q43" s="86"/>
      <c r="R43" s="86">
        <v>-1059068.92</v>
      </c>
    </row>
    <row r="44" spans="1:18" s="85" customFormat="1" ht="12.75" x14ac:dyDescent="0.2"/>
    <row r="45" spans="1:18" x14ac:dyDescent="0.25">
      <c r="A45" s="87"/>
      <c r="B45" s="87"/>
      <c r="C45" s="87" t="s">
        <v>97</v>
      </c>
      <c r="D45" s="87"/>
      <c r="E45" s="86">
        <v>1048078.26</v>
      </c>
      <c r="F45" s="86"/>
      <c r="G45" s="86"/>
      <c r="H45" s="86"/>
      <c r="I45" s="86"/>
      <c r="J45" s="86">
        <v>1048078.26</v>
      </c>
      <c r="K45" s="86">
        <v>1048078.26</v>
      </c>
      <c r="L45" s="86"/>
      <c r="M45" s="86"/>
      <c r="N45" s="86"/>
      <c r="O45" s="86"/>
      <c r="P45" s="86"/>
      <c r="Q45" s="86"/>
      <c r="R45" s="86">
        <v>1048078.26</v>
      </c>
    </row>
    <row r="46" spans="1:18" s="85" customFormat="1" ht="12.75" x14ac:dyDescent="0.2"/>
    <row r="47" spans="1:18" s="88" customFormat="1" x14ac:dyDescent="0.25">
      <c r="A47" s="90" t="s">
        <v>96</v>
      </c>
      <c r="B47" s="90"/>
      <c r="C47" s="90"/>
      <c r="D47" s="90"/>
      <c r="E47" s="89">
        <v>446824294.51490003</v>
      </c>
      <c r="F47" s="89"/>
      <c r="G47" s="89"/>
      <c r="H47" s="89"/>
      <c r="I47" s="89">
        <v>20163394.579999998</v>
      </c>
      <c r="J47" s="89">
        <v>418493588.5449</v>
      </c>
      <c r="K47" s="89"/>
      <c r="L47" s="89">
        <v>16329.8</v>
      </c>
      <c r="M47" s="89"/>
      <c r="N47" s="89">
        <v>621641.46</v>
      </c>
      <c r="O47" s="89">
        <v>3548662.47</v>
      </c>
      <c r="P47" s="89"/>
      <c r="Q47" s="89">
        <v>3980677.66</v>
      </c>
      <c r="R47" s="89">
        <v>446824294.51490003</v>
      </c>
    </row>
    <row r="48" spans="1:18" s="85" customFormat="1" ht="12.75" x14ac:dyDescent="0.2"/>
    <row r="49" spans="1:18" x14ac:dyDescent="0.25">
      <c r="B49" s="87"/>
      <c r="C49" s="87" t="s">
        <v>95</v>
      </c>
      <c r="D49" s="87"/>
      <c r="E49" s="86">
        <v>23910969.27</v>
      </c>
      <c r="F49" s="86"/>
      <c r="G49" s="86"/>
      <c r="H49" s="86"/>
      <c r="I49" s="86">
        <v>17741103</v>
      </c>
      <c r="J49" s="86"/>
      <c r="K49" s="86"/>
      <c r="L49" s="86">
        <v>16329.8</v>
      </c>
      <c r="M49" s="86"/>
      <c r="N49" s="86"/>
      <c r="O49" s="86">
        <v>2478858.81</v>
      </c>
      <c r="P49" s="86"/>
      <c r="Q49" s="86">
        <v>3674677.66</v>
      </c>
      <c r="R49" s="86">
        <v>23910969.27</v>
      </c>
    </row>
    <row r="50" spans="1:18" s="85" customFormat="1" ht="12.75" x14ac:dyDescent="0.2"/>
    <row r="51" spans="1:18" x14ac:dyDescent="0.25">
      <c r="B51" s="87"/>
      <c r="C51" s="87" t="s">
        <v>94</v>
      </c>
      <c r="D51" s="87"/>
      <c r="E51" s="86">
        <v>226271574.11489999</v>
      </c>
      <c r="F51" s="86"/>
      <c r="G51" s="86"/>
      <c r="H51" s="86"/>
      <c r="I51" s="86"/>
      <c r="J51" s="86">
        <v>226271574.11489999</v>
      </c>
      <c r="K51" s="86"/>
      <c r="L51" s="86"/>
      <c r="M51" s="86"/>
      <c r="N51" s="86"/>
      <c r="O51" s="86"/>
      <c r="P51" s="86"/>
      <c r="Q51" s="86"/>
      <c r="R51" s="86">
        <v>226271574.11489999</v>
      </c>
    </row>
    <row r="52" spans="1:18" s="85" customFormat="1" ht="12.75" x14ac:dyDescent="0.2"/>
    <row r="53" spans="1:18" x14ac:dyDescent="0.25">
      <c r="B53" s="87"/>
      <c r="C53" s="87" t="s">
        <v>93</v>
      </c>
      <c r="D53" s="87"/>
      <c r="E53" s="86">
        <v>118912505.09</v>
      </c>
      <c r="F53" s="86"/>
      <c r="G53" s="86"/>
      <c r="H53" s="86"/>
      <c r="I53" s="86"/>
      <c r="J53" s="86">
        <v>118912505.09</v>
      </c>
      <c r="K53" s="86"/>
      <c r="L53" s="86"/>
      <c r="M53" s="86"/>
      <c r="N53" s="86"/>
      <c r="O53" s="86"/>
      <c r="P53" s="86"/>
      <c r="Q53" s="86"/>
      <c r="R53" s="86">
        <v>118912505.09</v>
      </c>
    </row>
    <row r="54" spans="1:18" s="85" customFormat="1" ht="12.75" x14ac:dyDescent="0.2"/>
    <row r="55" spans="1:18" x14ac:dyDescent="0.25">
      <c r="B55" s="87"/>
      <c r="C55" s="87" t="s">
        <v>92</v>
      </c>
      <c r="D55" s="87"/>
      <c r="E55" s="86">
        <v>51803392.07</v>
      </c>
      <c r="F55" s="86"/>
      <c r="G55" s="86"/>
      <c r="H55" s="86"/>
      <c r="I55" s="86"/>
      <c r="J55" s="86">
        <v>51803392.07</v>
      </c>
      <c r="K55" s="86"/>
      <c r="L55" s="86"/>
      <c r="M55" s="86"/>
      <c r="N55" s="86"/>
      <c r="O55" s="86"/>
      <c r="P55" s="86"/>
      <c r="Q55" s="86"/>
      <c r="R55" s="86">
        <v>51803392.07</v>
      </c>
    </row>
    <row r="56" spans="1:18" s="85" customFormat="1" ht="12.75" x14ac:dyDescent="0.2"/>
    <row r="57" spans="1:18" x14ac:dyDescent="0.25">
      <c r="B57" s="87"/>
      <c r="C57" s="87" t="s">
        <v>91</v>
      </c>
      <c r="D57" s="87"/>
      <c r="E57" s="86">
        <v>25925853.970000003</v>
      </c>
      <c r="F57" s="86"/>
      <c r="G57" s="86"/>
      <c r="H57" s="86"/>
      <c r="I57" s="86">
        <v>2422291.58</v>
      </c>
      <c r="J57" s="86">
        <v>21506117.27</v>
      </c>
      <c r="K57" s="86"/>
      <c r="L57" s="86"/>
      <c r="M57" s="86"/>
      <c r="N57" s="86">
        <v>621641.46</v>
      </c>
      <c r="O57" s="86">
        <v>1069803.6600000001</v>
      </c>
      <c r="P57" s="86"/>
      <c r="Q57" s="86">
        <v>306000</v>
      </c>
      <c r="R57" s="86">
        <v>25925853.970000003</v>
      </c>
    </row>
    <row r="58" spans="1:18" s="85" customFormat="1" ht="12.75" x14ac:dyDescent="0.2"/>
    <row r="59" spans="1:18" s="84" customFormat="1" ht="12.75" x14ac:dyDescent="0.2">
      <c r="A59" s="84" t="s">
        <v>40</v>
      </c>
    </row>
    <row r="60" spans="1:18" s="82" customFormat="1" ht="63" customHeight="1" x14ac:dyDescent="0.2">
      <c r="A60" s="83" t="s">
        <v>90</v>
      </c>
    </row>
  </sheetData>
  <mergeCells count="38">
    <mergeCell ref="A1:XFD1"/>
    <mergeCell ref="A2:XFD2"/>
    <mergeCell ref="A60:XFD60"/>
    <mergeCell ref="A59:XFD59"/>
    <mergeCell ref="A3:XFD3"/>
    <mergeCell ref="A4:D4"/>
    <mergeCell ref="F4:H4"/>
    <mergeCell ref="J4:K4"/>
    <mergeCell ref="A5:D5"/>
    <mergeCell ref="F5:G5"/>
    <mergeCell ref="A6:D6"/>
    <mergeCell ref="A7:XFD7"/>
    <mergeCell ref="A9:C9"/>
    <mergeCell ref="A10:XFD10"/>
    <mergeCell ref="A12:XFD12"/>
    <mergeCell ref="A14:XFD14"/>
    <mergeCell ref="A16:XFD16"/>
    <mergeCell ref="A18:XFD18"/>
    <mergeCell ref="A20:XFD20"/>
    <mergeCell ref="A22:XFD22"/>
    <mergeCell ref="A24:XFD24"/>
    <mergeCell ref="A26:XFD26"/>
    <mergeCell ref="A28:XFD28"/>
    <mergeCell ref="A30:XFD30"/>
    <mergeCell ref="A32:XFD32"/>
    <mergeCell ref="A34:XFD34"/>
    <mergeCell ref="A36:XFD36"/>
    <mergeCell ref="A38:XFD38"/>
    <mergeCell ref="A40:XFD40"/>
    <mergeCell ref="A42:XFD42"/>
    <mergeCell ref="A44:XFD44"/>
    <mergeCell ref="A46:XFD46"/>
    <mergeCell ref="A48:XFD48"/>
    <mergeCell ref="A50:XFD50"/>
    <mergeCell ref="A52:XFD52"/>
    <mergeCell ref="A54:XFD54"/>
    <mergeCell ref="A56:XFD56"/>
    <mergeCell ref="A58:XFD58"/>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6"/>
  <sheetViews>
    <sheetView workbookViewId="0">
      <selection sqref="A1:IV1"/>
    </sheetView>
  </sheetViews>
  <sheetFormatPr baseColWidth="10" defaultRowHeight="15" x14ac:dyDescent="0.3"/>
  <cols>
    <col min="1" max="1" width="10.28515625" style="124" bestFit="1" customWidth="1"/>
    <col min="2" max="2" width="6.140625" style="126" customWidth="1"/>
    <col min="3" max="3" width="4.42578125" style="126" bestFit="1" customWidth="1"/>
    <col min="4" max="4" width="3.5703125" style="126" customWidth="1"/>
    <col min="5" max="5" width="59.85546875" style="124" customWidth="1"/>
    <col min="6" max="6" width="9.42578125" style="124" customWidth="1"/>
    <col min="7" max="7" width="6.42578125" style="125" customWidth="1"/>
    <col min="8" max="9" width="9.42578125" style="124" customWidth="1"/>
    <col min="10" max="10" width="6.42578125" style="124" customWidth="1"/>
    <col min="11" max="11" width="9.42578125" style="124" customWidth="1"/>
    <col min="12" max="16384" width="11.42578125" style="124"/>
  </cols>
  <sheetData>
    <row r="1" spans="1:11" s="210" customFormat="1" ht="18" customHeight="1" x14ac:dyDescent="0.3">
      <c r="A1" s="210" t="s">
        <v>275</v>
      </c>
    </row>
    <row r="2" spans="1:11" s="209" customFormat="1" ht="15" customHeight="1" x14ac:dyDescent="0.3">
      <c r="A2" s="209" t="s">
        <v>274</v>
      </c>
    </row>
    <row r="3" spans="1:11" s="173" customFormat="1" ht="15" customHeight="1" x14ac:dyDescent="0.3"/>
    <row r="4" spans="1:11" ht="15" customHeight="1" x14ac:dyDescent="0.3">
      <c r="A4" s="208" t="s">
        <v>273</v>
      </c>
      <c r="B4" s="207" t="s">
        <v>272</v>
      </c>
      <c r="C4" s="207"/>
      <c r="D4" s="206"/>
      <c r="E4" s="205"/>
      <c r="F4" s="204" t="s">
        <v>271</v>
      </c>
      <c r="G4" s="204"/>
      <c r="H4" s="204"/>
      <c r="I4" s="204" t="s">
        <v>270</v>
      </c>
      <c r="J4" s="204"/>
      <c r="K4" s="204"/>
    </row>
    <row r="5" spans="1:11" ht="15" customHeight="1" x14ac:dyDescent="0.3">
      <c r="A5" s="203" t="s">
        <v>269</v>
      </c>
      <c r="B5" s="143" t="s">
        <v>268</v>
      </c>
      <c r="C5" s="143" t="s">
        <v>267</v>
      </c>
      <c r="D5" s="202" t="s">
        <v>266</v>
      </c>
      <c r="E5" s="201" t="s">
        <v>265</v>
      </c>
      <c r="F5" s="165"/>
      <c r="G5" s="143" t="s">
        <v>264</v>
      </c>
      <c r="H5" s="143"/>
      <c r="I5" s="165"/>
      <c r="J5" s="173" t="s">
        <v>264</v>
      </c>
      <c r="K5" s="173"/>
    </row>
    <row r="6" spans="1:11" ht="15" customHeight="1" x14ac:dyDescent="0.3">
      <c r="A6" s="200" t="s">
        <v>263</v>
      </c>
      <c r="B6" s="133"/>
      <c r="C6" s="133"/>
      <c r="D6" s="199"/>
      <c r="E6" s="198"/>
      <c r="F6" s="149" t="s">
        <v>262</v>
      </c>
      <c r="G6" s="197" t="s">
        <v>36</v>
      </c>
      <c r="H6" s="149" t="s">
        <v>261</v>
      </c>
      <c r="I6" s="149" t="s">
        <v>262</v>
      </c>
      <c r="J6" s="197" t="s">
        <v>36</v>
      </c>
      <c r="K6" s="149" t="s">
        <v>261</v>
      </c>
    </row>
    <row r="7" spans="1:11" s="196" customFormat="1" ht="15" customHeight="1" x14ac:dyDescent="0.3"/>
    <row r="8" spans="1:11" ht="15" customHeight="1" x14ac:dyDescent="0.3">
      <c r="A8" s="143"/>
      <c r="B8" s="143"/>
      <c r="C8" s="142"/>
      <c r="D8" s="143"/>
      <c r="E8" s="141" t="s">
        <v>260</v>
      </c>
      <c r="F8" s="141"/>
      <c r="G8" s="141"/>
      <c r="H8" s="141"/>
      <c r="I8" s="141"/>
      <c r="J8" s="141"/>
      <c r="K8" s="141"/>
    </row>
    <row r="9" spans="1:11" ht="15" customHeight="1" x14ac:dyDescent="0.3">
      <c r="A9" s="143"/>
      <c r="B9" s="143"/>
      <c r="C9" s="142"/>
      <c r="D9" s="143"/>
      <c r="E9" s="141" t="s">
        <v>259</v>
      </c>
      <c r="F9" s="141"/>
      <c r="G9" s="141"/>
      <c r="H9" s="141"/>
      <c r="I9" s="141"/>
      <c r="J9" s="141"/>
      <c r="K9" s="141"/>
    </row>
    <row r="10" spans="1:11" ht="15" customHeight="1" x14ac:dyDescent="0.3">
      <c r="A10" s="143">
        <v>10010100</v>
      </c>
      <c r="B10" s="143">
        <v>7800</v>
      </c>
      <c r="C10" s="142">
        <v>101</v>
      </c>
      <c r="D10" s="143">
        <v>16</v>
      </c>
      <c r="E10" s="158" t="s">
        <v>258</v>
      </c>
      <c r="F10" s="177">
        <v>0.108</v>
      </c>
      <c r="G10" s="151">
        <v>100</v>
      </c>
      <c r="H10" s="177">
        <f>F10*G10/100</f>
        <v>0.10800000000000001</v>
      </c>
      <c r="I10" s="177">
        <v>0.108</v>
      </c>
      <c r="J10" s="151">
        <v>100</v>
      </c>
      <c r="K10" s="177">
        <f>I10*J10/100</f>
        <v>0.10800000000000001</v>
      </c>
    </row>
    <row r="11" spans="1:11" ht="15" customHeight="1" x14ac:dyDescent="0.3">
      <c r="A11" s="143">
        <v>11030100</v>
      </c>
      <c r="B11" s="143">
        <v>7800</v>
      </c>
      <c r="C11" s="142">
        <v>213</v>
      </c>
      <c r="D11" s="143">
        <v>16</v>
      </c>
      <c r="E11" s="154" t="s">
        <v>257</v>
      </c>
      <c r="F11" s="177">
        <v>0.66500000000000004</v>
      </c>
      <c r="G11" s="151">
        <v>100</v>
      </c>
      <c r="H11" s="177">
        <f>F11*G11/100</f>
        <v>0.66500000000000004</v>
      </c>
      <c r="I11" s="177">
        <v>0.66500000000000004</v>
      </c>
      <c r="J11" s="151">
        <v>100</v>
      </c>
      <c r="K11" s="177">
        <f>I11*J11/100</f>
        <v>0.66500000000000004</v>
      </c>
    </row>
    <row r="12" spans="1:11" ht="15" customHeight="1" x14ac:dyDescent="0.3">
      <c r="A12" s="143">
        <v>11030200</v>
      </c>
      <c r="B12" s="143">
        <v>7800</v>
      </c>
      <c r="C12" s="142">
        <v>214</v>
      </c>
      <c r="D12" s="143">
        <v>16</v>
      </c>
      <c r="E12" s="154" t="s">
        <v>256</v>
      </c>
      <c r="F12" s="177">
        <v>0.03</v>
      </c>
      <c r="G12" s="151">
        <v>100</v>
      </c>
      <c r="H12" s="177">
        <f>F12*G12/100</f>
        <v>0.03</v>
      </c>
      <c r="I12" s="177">
        <v>0.03</v>
      </c>
      <c r="J12" s="151">
        <v>100</v>
      </c>
      <c r="K12" s="177">
        <f>I12*J12/100</f>
        <v>0.03</v>
      </c>
    </row>
    <row r="13" spans="1:11" ht="15" customHeight="1" x14ac:dyDescent="0.3">
      <c r="A13" s="143">
        <v>12020200</v>
      </c>
      <c r="B13" s="182">
        <v>7810</v>
      </c>
      <c r="C13" s="183">
        <v>4</v>
      </c>
      <c r="D13" s="182">
        <v>16</v>
      </c>
      <c r="E13" s="158" t="s">
        <v>255</v>
      </c>
      <c r="F13" s="177">
        <v>7.0000000000000007E-2</v>
      </c>
      <c r="G13" s="151">
        <v>100</v>
      </c>
      <c r="H13" s="177">
        <f>F13*G13/100</f>
        <v>7.0000000000000007E-2</v>
      </c>
      <c r="I13" s="177">
        <v>7.0000000000000007E-2</v>
      </c>
      <c r="J13" s="151">
        <v>100</v>
      </c>
      <c r="K13" s="177">
        <f>I13*J13/100</f>
        <v>7.0000000000000007E-2</v>
      </c>
    </row>
    <row r="14" spans="1:11" ht="15" customHeight="1" x14ac:dyDescent="0.3">
      <c r="A14" s="143"/>
      <c r="B14" s="143">
        <v>7810</v>
      </c>
      <c r="C14" s="142">
        <v>6</v>
      </c>
      <c r="D14" s="143">
        <v>16</v>
      </c>
      <c r="E14" s="165" t="s">
        <v>254</v>
      </c>
      <c r="F14" s="177">
        <v>1E-3</v>
      </c>
      <c r="G14" s="151">
        <v>100</v>
      </c>
      <c r="H14" s="177">
        <f>F14*G14/100</f>
        <v>1E-3</v>
      </c>
      <c r="I14" s="177">
        <v>1E-3</v>
      </c>
      <c r="J14" s="151">
        <v>100</v>
      </c>
      <c r="K14" s="177">
        <f>I14*J14/100</f>
        <v>1E-3</v>
      </c>
    </row>
    <row r="15" spans="1:11" ht="15" customHeight="1" x14ac:dyDescent="0.3">
      <c r="A15" s="143"/>
      <c r="B15" s="143">
        <v>7810</v>
      </c>
      <c r="C15" s="142">
        <v>8</v>
      </c>
      <c r="D15" s="143">
        <v>16</v>
      </c>
      <c r="E15" s="165" t="s">
        <v>253</v>
      </c>
      <c r="F15" s="177">
        <v>0.111</v>
      </c>
      <c r="G15" s="151">
        <v>100</v>
      </c>
      <c r="H15" s="177">
        <f>F15*G15/100</f>
        <v>0.111</v>
      </c>
      <c r="I15" s="177">
        <v>0.111</v>
      </c>
      <c r="J15" s="151">
        <v>100</v>
      </c>
      <c r="K15" s="177">
        <f>I15*J15/100</f>
        <v>0.111</v>
      </c>
    </row>
    <row r="16" spans="1:11" ht="15" customHeight="1" x14ac:dyDescent="0.3">
      <c r="A16" s="143"/>
      <c r="B16" s="182">
        <v>7840</v>
      </c>
      <c r="C16" s="183">
        <v>0</v>
      </c>
      <c r="D16" s="182">
        <v>16</v>
      </c>
      <c r="E16" s="165" t="s">
        <v>252</v>
      </c>
      <c r="F16" s="177">
        <v>3.3</v>
      </c>
      <c r="G16" s="151">
        <v>33</v>
      </c>
      <c r="H16" s="177">
        <f>F16*G16/100</f>
        <v>1.089</v>
      </c>
      <c r="I16" s="177">
        <v>3.3</v>
      </c>
      <c r="J16" s="151">
        <v>33</v>
      </c>
      <c r="K16" s="177">
        <f>I16*J16/100</f>
        <v>1.089</v>
      </c>
    </row>
    <row r="17" spans="1:11" ht="15" customHeight="1" x14ac:dyDescent="0.3">
      <c r="A17" s="143"/>
      <c r="B17" s="182">
        <v>7840</v>
      </c>
      <c r="C17" s="183">
        <v>1</v>
      </c>
      <c r="D17" s="182">
        <v>16</v>
      </c>
      <c r="E17" s="158" t="s">
        <v>251</v>
      </c>
      <c r="F17" s="177">
        <v>15.725</v>
      </c>
      <c r="G17" s="151">
        <v>12</v>
      </c>
      <c r="H17" s="177">
        <f>F17*G17/100</f>
        <v>1.8869999999999998</v>
      </c>
      <c r="I17" s="177">
        <v>15.725</v>
      </c>
      <c r="J17" s="151">
        <v>12</v>
      </c>
      <c r="K17" s="177">
        <f>I17*J17/100</f>
        <v>1.8869999999999998</v>
      </c>
    </row>
    <row r="18" spans="1:11" ht="15" customHeight="1" x14ac:dyDescent="0.3">
      <c r="A18" s="143"/>
      <c r="B18" s="182">
        <v>7840</v>
      </c>
      <c r="C18" s="183">
        <v>2</v>
      </c>
      <c r="D18" s="182">
        <v>16</v>
      </c>
      <c r="E18" s="137" t="s">
        <v>250</v>
      </c>
      <c r="F18" s="177">
        <v>0.95</v>
      </c>
      <c r="G18" s="163">
        <v>100</v>
      </c>
      <c r="H18" s="177">
        <f>F18*G18/100</f>
        <v>0.95</v>
      </c>
      <c r="I18" s="177">
        <v>0.95</v>
      </c>
      <c r="J18" s="163">
        <v>100</v>
      </c>
      <c r="K18" s="177">
        <f>I18*J18/100</f>
        <v>0.95</v>
      </c>
    </row>
    <row r="19" spans="1:11" ht="15" customHeight="1" x14ac:dyDescent="0.3">
      <c r="A19" s="143"/>
      <c r="B19" s="182">
        <v>7840</v>
      </c>
      <c r="C19" s="183">
        <v>3</v>
      </c>
      <c r="D19" s="182">
        <v>16</v>
      </c>
      <c r="E19" s="137" t="s">
        <v>249</v>
      </c>
      <c r="F19" s="177">
        <v>2.35</v>
      </c>
      <c r="G19" s="163">
        <v>60</v>
      </c>
      <c r="H19" s="177">
        <f>F19*G19/100</f>
        <v>1.41</v>
      </c>
      <c r="I19" s="177">
        <v>2.35</v>
      </c>
      <c r="J19" s="163">
        <v>60</v>
      </c>
      <c r="K19" s="177">
        <f>I19*J19/100</f>
        <v>1.41</v>
      </c>
    </row>
    <row r="20" spans="1:11" ht="15" customHeight="1" x14ac:dyDescent="0.3">
      <c r="A20" s="143"/>
      <c r="B20" s="182">
        <v>7840</v>
      </c>
      <c r="C20" s="183">
        <v>5</v>
      </c>
      <c r="D20" s="182">
        <v>16</v>
      </c>
      <c r="E20" s="137" t="s">
        <v>248</v>
      </c>
      <c r="F20" s="177">
        <v>3.1</v>
      </c>
      <c r="G20" s="163">
        <v>6</v>
      </c>
      <c r="H20" s="177">
        <f>F20*G20/100</f>
        <v>0.18600000000000003</v>
      </c>
      <c r="I20" s="177">
        <v>3.1</v>
      </c>
      <c r="J20" s="163">
        <v>6</v>
      </c>
      <c r="K20" s="177">
        <f>I20*J20/100</f>
        <v>0.18600000000000003</v>
      </c>
    </row>
    <row r="21" spans="1:11" ht="15" customHeight="1" x14ac:dyDescent="0.3">
      <c r="A21" s="143"/>
      <c r="B21" s="182">
        <v>7840</v>
      </c>
      <c r="C21" s="183">
        <v>6</v>
      </c>
      <c r="D21" s="182">
        <v>16</v>
      </c>
      <c r="E21" s="179" t="s">
        <v>247</v>
      </c>
      <c r="F21" s="177">
        <v>0.37</v>
      </c>
      <c r="G21" s="163">
        <v>6</v>
      </c>
      <c r="H21" s="177">
        <f>F21*G21/100</f>
        <v>2.2199999999999998E-2</v>
      </c>
      <c r="I21" s="177">
        <v>0.37</v>
      </c>
      <c r="J21" s="163">
        <v>6</v>
      </c>
      <c r="K21" s="177">
        <f>I21*J21/100</f>
        <v>2.2199999999999998E-2</v>
      </c>
    </row>
    <row r="22" spans="1:11" ht="15" customHeight="1" x14ac:dyDescent="0.3">
      <c r="A22" s="143"/>
      <c r="B22" s="182">
        <v>7840</v>
      </c>
      <c r="C22" s="183">
        <v>8</v>
      </c>
      <c r="D22" s="182">
        <v>16</v>
      </c>
      <c r="E22" s="137" t="s">
        <v>246</v>
      </c>
      <c r="F22" s="177">
        <v>4.5</v>
      </c>
      <c r="G22" s="163">
        <v>6</v>
      </c>
      <c r="H22" s="177">
        <f>F22*G22/100</f>
        <v>0.27</v>
      </c>
      <c r="I22" s="177">
        <v>4.5</v>
      </c>
      <c r="J22" s="163">
        <v>6</v>
      </c>
      <c r="K22" s="177">
        <f>I22*J22/100</f>
        <v>0.27</v>
      </c>
    </row>
    <row r="23" spans="1:11" ht="15" customHeight="1" x14ac:dyDescent="0.3">
      <c r="A23" s="143"/>
      <c r="B23" s="182">
        <v>7840</v>
      </c>
      <c r="C23" s="183">
        <v>11</v>
      </c>
      <c r="D23" s="182">
        <v>16</v>
      </c>
      <c r="E23" s="137" t="s">
        <v>245</v>
      </c>
      <c r="F23" s="177">
        <v>4.9000000000000004</v>
      </c>
      <c r="G23" s="163">
        <v>6</v>
      </c>
      <c r="H23" s="177">
        <f>F23*G23/100</f>
        <v>0.29400000000000004</v>
      </c>
      <c r="I23" s="177">
        <v>4.9000000000000004</v>
      </c>
      <c r="J23" s="163">
        <v>6</v>
      </c>
      <c r="K23" s="177">
        <f>I23*J23/100</f>
        <v>0.29400000000000004</v>
      </c>
    </row>
    <row r="24" spans="1:11" ht="15" customHeight="1" x14ac:dyDescent="0.3">
      <c r="A24" s="143"/>
      <c r="B24" s="182">
        <v>7840</v>
      </c>
      <c r="C24" s="183">
        <v>13</v>
      </c>
      <c r="D24" s="182">
        <v>16</v>
      </c>
      <c r="E24" s="137" t="s">
        <v>244</v>
      </c>
      <c r="F24" s="177">
        <v>1E-3</v>
      </c>
      <c r="G24" s="163">
        <v>6</v>
      </c>
      <c r="H24" s="177">
        <f>F24*G24/100</f>
        <v>6.0000000000000002E-5</v>
      </c>
      <c r="I24" s="177">
        <v>1E-3</v>
      </c>
      <c r="J24" s="163">
        <v>6</v>
      </c>
      <c r="K24" s="177">
        <f>I24*J24/100</f>
        <v>6.0000000000000002E-5</v>
      </c>
    </row>
    <row r="25" spans="1:11" ht="15" customHeight="1" x14ac:dyDescent="0.3">
      <c r="A25" s="143"/>
      <c r="B25" s="182">
        <v>7840</v>
      </c>
      <c r="C25" s="183">
        <v>14</v>
      </c>
      <c r="D25" s="182">
        <v>16</v>
      </c>
      <c r="E25" s="137" t="s">
        <v>243</v>
      </c>
      <c r="F25" s="177">
        <v>3.57</v>
      </c>
      <c r="G25" s="163">
        <v>6</v>
      </c>
      <c r="H25" s="177">
        <f>F25*G25/100</f>
        <v>0.21419999999999997</v>
      </c>
      <c r="I25" s="177">
        <v>3.57</v>
      </c>
      <c r="J25" s="163">
        <v>6</v>
      </c>
      <c r="K25" s="177">
        <f>I25*J25/100</f>
        <v>0.21419999999999997</v>
      </c>
    </row>
    <row r="26" spans="1:11" ht="15" customHeight="1" x14ac:dyDescent="0.3">
      <c r="A26" s="143"/>
      <c r="B26" s="195">
        <v>7840</v>
      </c>
      <c r="C26" s="194">
        <v>15</v>
      </c>
      <c r="D26" s="193">
        <v>16</v>
      </c>
      <c r="E26" s="174" t="s">
        <v>242</v>
      </c>
      <c r="F26" s="177">
        <v>1E-3</v>
      </c>
      <c r="G26" s="163">
        <v>6</v>
      </c>
      <c r="H26" s="177">
        <f>F26*G26/100</f>
        <v>6.0000000000000002E-5</v>
      </c>
      <c r="I26" s="177">
        <v>1E-3</v>
      </c>
      <c r="J26" s="163">
        <v>6</v>
      </c>
      <c r="K26" s="177">
        <f>I26*J26/100</f>
        <v>6.0000000000000002E-5</v>
      </c>
    </row>
    <row r="27" spans="1:11" ht="15" customHeight="1" x14ac:dyDescent="0.3">
      <c r="A27" s="143"/>
      <c r="B27" s="182">
        <v>7840</v>
      </c>
      <c r="C27" s="183">
        <v>22</v>
      </c>
      <c r="D27" s="182">
        <v>16</v>
      </c>
      <c r="E27" s="137" t="s">
        <v>241</v>
      </c>
      <c r="F27" s="177">
        <v>0.22</v>
      </c>
      <c r="G27" s="163">
        <v>6</v>
      </c>
      <c r="H27" s="177">
        <f>F27*G27/100</f>
        <v>1.32E-2</v>
      </c>
      <c r="I27" s="177">
        <v>0.22</v>
      </c>
      <c r="J27" s="163">
        <v>6</v>
      </c>
      <c r="K27" s="177">
        <f>I27*J27/100</f>
        <v>1.32E-2</v>
      </c>
    </row>
    <row r="28" spans="1:11" ht="15" customHeight="1" x14ac:dyDescent="0.3">
      <c r="A28" s="143"/>
      <c r="B28" s="182">
        <v>7840</v>
      </c>
      <c r="C28" s="183">
        <v>23</v>
      </c>
      <c r="D28" s="182">
        <v>16</v>
      </c>
      <c r="E28" s="137" t="s">
        <v>240</v>
      </c>
      <c r="F28" s="177">
        <v>1.1200000000000001</v>
      </c>
      <c r="G28" s="163">
        <v>6</v>
      </c>
      <c r="H28" s="177">
        <f>F28*G28/100</f>
        <v>6.720000000000001E-2</v>
      </c>
      <c r="I28" s="177">
        <v>1.1200000000000001</v>
      </c>
      <c r="J28" s="163">
        <v>6</v>
      </c>
      <c r="K28" s="177">
        <f>I28*J28/100</f>
        <v>6.720000000000001E-2</v>
      </c>
    </row>
    <row r="29" spans="1:11" ht="15" customHeight="1" x14ac:dyDescent="0.3">
      <c r="A29" s="143"/>
      <c r="B29" s="182">
        <v>7840</v>
      </c>
      <c r="C29" s="183">
        <v>24</v>
      </c>
      <c r="D29" s="182">
        <v>16</v>
      </c>
      <c r="E29" s="137" t="s">
        <v>239</v>
      </c>
      <c r="F29" s="177">
        <v>6.8</v>
      </c>
      <c r="G29" s="163">
        <v>6</v>
      </c>
      <c r="H29" s="177">
        <f>F29*G29/100</f>
        <v>0.40799999999999997</v>
      </c>
      <c r="I29" s="177">
        <v>6.8</v>
      </c>
      <c r="J29" s="163">
        <v>6</v>
      </c>
      <c r="K29" s="177">
        <f>I29*J29/100</f>
        <v>0.40799999999999997</v>
      </c>
    </row>
    <row r="30" spans="1:11" ht="15" customHeight="1" x14ac:dyDescent="0.3">
      <c r="A30" s="143"/>
      <c r="B30" s="182">
        <v>7840</v>
      </c>
      <c r="C30" s="183">
        <v>25</v>
      </c>
      <c r="D30" s="182">
        <v>16</v>
      </c>
      <c r="E30" s="137" t="s">
        <v>238</v>
      </c>
      <c r="F30" s="177">
        <v>4.5</v>
      </c>
      <c r="G30" s="163">
        <v>6</v>
      </c>
      <c r="H30" s="177">
        <f>F30*G30/100</f>
        <v>0.27</v>
      </c>
      <c r="I30" s="177">
        <v>4.5</v>
      </c>
      <c r="J30" s="163">
        <v>6</v>
      </c>
      <c r="K30" s="177">
        <f>I30*J30/100</f>
        <v>0.27</v>
      </c>
    </row>
    <row r="31" spans="1:11" ht="15" customHeight="1" x14ac:dyDescent="0.3">
      <c r="A31" s="143"/>
      <c r="B31" s="182">
        <v>7840</v>
      </c>
      <c r="C31" s="183">
        <v>26</v>
      </c>
      <c r="D31" s="182">
        <v>16</v>
      </c>
      <c r="E31" s="179" t="s">
        <v>237</v>
      </c>
      <c r="F31" s="177">
        <v>1E-3</v>
      </c>
      <c r="G31" s="163">
        <v>6</v>
      </c>
      <c r="H31" s="177">
        <f>F31*G31/100</f>
        <v>6.0000000000000002E-5</v>
      </c>
      <c r="I31" s="177">
        <v>1E-3</v>
      </c>
      <c r="J31" s="163">
        <v>6</v>
      </c>
      <c r="K31" s="177">
        <f>I31*J31/100</f>
        <v>6.0000000000000002E-5</v>
      </c>
    </row>
    <row r="32" spans="1:11" ht="15" customHeight="1" x14ac:dyDescent="0.3">
      <c r="A32" s="143"/>
      <c r="B32" s="143">
        <v>7840</v>
      </c>
      <c r="C32" s="142">
        <v>29</v>
      </c>
      <c r="D32" s="143">
        <v>16</v>
      </c>
      <c r="E32" s="158" t="s">
        <v>236</v>
      </c>
      <c r="F32" s="177">
        <v>2.2000000000000002</v>
      </c>
      <c r="G32" s="151">
        <v>100</v>
      </c>
      <c r="H32" s="177">
        <f>F32*G32/100</f>
        <v>2.2000000000000002</v>
      </c>
      <c r="I32" s="177">
        <v>2.2000000000000002</v>
      </c>
      <c r="J32" s="151">
        <v>100</v>
      </c>
      <c r="K32" s="177">
        <f>I32*J32/100</f>
        <v>2.2000000000000002</v>
      </c>
    </row>
    <row r="33" spans="1:11" x14ac:dyDescent="0.3">
      <c r="A33" s="143"/>
      <c r="B33" s="143">
        <v>7840</v>
      </c>
      <c r="C33" s="142">
        <v>30</v>
      </c>
      <c r="D33" s="143">
        <v>16</v>
      </c>
      <c r="E33" s="137" t="s">
        <v>235</v>
      </c>
      <c r="F33" s="177">
        <v>0.02</v>
      </c>
      <c r="G33" s="163">
        <v>100</v>
      </c>
      <c r="H33" s="177">
        <f>F33*G33/100</f>
        <v>0.02</v>
      </c>
      <c r="I33" s="177">
        <v>0.02</v>
      </c>
      <c r="J33" s="163">
        <v>100</v>
      </c>
      <c r="K33" s="177">
        <f>I33*J33/100</f>
        <v>0.02</v>
      </c>
    </row>
    <row r="34" spans="1:11" ht="15" customHeight="1" x14ac:dyDescent="0.3">
      <c r="A34" s="143"/>
      <c r="B34" s="143">
        <v>7840</v>
      </c>
      <c r="C34" s="142">
        <v>31</v>
      </c>
      <c r="D34" s="143">
        <v>16</v>
      </c>
      <c r="E34" s="137" t="s">
        <v>234</v>
      </c>
      <c r="F34" s="177">
        <v>1E-3</v>
      </c>
      <c r="G34" s="163">
        <v>100</v>
      </c>
      <c r="H34" s="177">
        <f>F34*G34/100</f>
        <v>1E-3</v>
      </c>
      <c r="I34" s="177">
        <v>1E-3</v>
      </c>
      <c r="J34" s="163">
        <v>100</v>
      </c>
      <c r="K34" s="177">
        <f>I34*J34/100</f>
        <v>1E-3</v>
      </c>
    </row>
    <row r="35" spans="1:11" ht="15" customHeight="1" x14ac:dyDescent="0.3">
      <c r="A35" s="143"/>
      <c r="B35" s="143">
        <v>7840</v>
      </c>
      <c r="C35" s="142">
        <v>32</v>
      </c>
      <c r="D35" s="143">
        <v>16</v>
      </c>
      <c r="E35" s="137" t="s">
        <v>233</v>
      </c>
      <c r="F35" s="177">
        <v>1.1000000000000001</v>
      </c>
      <c r="G35" s="163">
        <v>100</v>
      </c>
      <c r="H35" s="177">
        <f>F35*G35/100</f>
        <v>1.1000000000000001</v>
      </c>
      <c r="I35" s="177">
        <v>1.1000000000000001</v>
      </c>
      <c r="J35" s="163">
        <v>100</v>
      </c>
      <c r="K35" s="177">
        <f>I35*J35/100</f>
        <v>1.1000000000000001</v>
      </c>
    </row>
    <row r="36" spans="1:11" x14ac:dyDescent="0.3">
      <c r="A36" s="143"/>
      <c r="B36" s="143">
        <v>7840</v>
      </c>
      <c r="C36" s="142">
        <v>33</v>
      </c>
      <c r="D36" s="143">
        <v>16</v>
      </c>
      <c r="E36" s="137" t="s">
        <v>232</v>
      </c>
      <c r="F36" s="177">
        <v>1E-3</v>
      </c>
      <c r="G36" s="163">
        <v>100</v>
      </c>
      <c r="H36" s="177">
        <f>F36*G36/100</f>
        <v>1E-3</v>
      </c>
      <c r="I36" s="177">
        <v>1E-3</v>
      </c>
      <c r="J36" s="163">
        <v>100</v>
      </c>
      <c r="K36" s="177">
        <f>I36*J36/100</f>
        <v>1E-3</v>
      </c>
    </row>
    <row r="37" spans="1:11" ht="15" customHeight="1" x14ac:dyDescent="0.3">
      <c r="A37" s="143"/>
      <c r="B37" s="143">
        <v>7840</v>
      </c>
      <c r="C37" s="142">
        <v>34</v>
      </c>
      <c r="D37" s="143">
        <v>16</v>
      </c>
      <c r="E37" s="158" t="s">
        <v>231</v>
      </c>
      <c r="F37" s="177">
        <v>2</v>
      </c>
      <c r="G37" s="151">
        <v>100</v>
      </c>
      <c r="H37" s="177">
        <f>F37*G37/100</f>
        <v>2</v>
      </c>
      <c r="I37" s="177">
        <v>2</v>
      </c>
      <c r="J37" s="151">
        <v>100</v>
      </c>
      <c r="K37" s="177">
        <f>I37*J37/100</f>
        <v>2</v>
      </c>
    </row>
    <row r="38" spans="1:11" x14ac:dyDescent="0.3">
      <c r="A38" s="143"/>
      <c r="B38" s="143">
        <v>7840</v>
      </c>
      <c r="C38" s="142">
        <v>35</v>
      </c>
      <c r="D38" s="143">
        <v>16</v>
      </c>
      <c r="E38" s="137" t="s">
        <v>230</v>
      </c>
      <c r="F38" s="177">
        <v>0.6</v>
      </c>
      <c r="G38" s="163">
        <v>100</v>
      </c>
      <c r="H38" s="177">
        <f>F38*G38/100</f>
        <v>0.6</v>
      </c>
      <c r="I38" s="177">
        <v>0.6</v>
      </c>
      <c r="J38" s="163">
        <v>100</v>
      </c>
      <c r="K38" s="177">
        <f>I38*J38/100</f>
        <v>0.6</v>
      </c>
    </row>
    <row r="39" spans="1:11" ht="15" customHeight="1" x14ac:dyDescent="0.3">
      <c r="A39" s="143"/>
      <c r="B39" s="143">
        <v>7840</v>
      </c>
      <c r="C39" s="142">
        <v>36</v>
      </c>
      <c r="D39" s="143">
        <v>16</v>
      </c>
      <c r="E39" s="158" t="s">
        <v>229</v>
      </c>
      <c r="F39" s="177">
        <v>1E-3</v>
      </c>
      <c r="G39" s="151">
        <v>100</v>
      </c>
      <c r="H39" s="177">
        <f>F39*G39/100</f>
        <v>1E-3</v>
      </c>
      <c r="I39" s="177">
        <v>1E-3</v>
      </c>
      <c r="J39" s="151">
        <v>100</v>
      </c>
      <c r="K39" s="177">
        <f>I39*J39/100</f>
        <v>1E-3</v>
      </c>
    </row>
    <row r="40" spans="1:11" x14ac:dyDescent="0.3">
      <c r="A40" s="143"/>
      <c r="B40" s="143">
        <v>7840</v>
      </c>
      <c r="C40" s="142">
        <v>37</v>
      </c>
      <c r="D40" s="143">
        <v>16</v>
      </c>
      <c r="E40" s="137" t="s">
        <v>228</v>
      </c>
      <c r="F40" s="177">
        <v>1E-3</v>
      </c>
      <c r="G40" s="163">
        <v>100</v>
      </c>
      <c r="H40" s="177">
        <f>F40*G40/100</f>
        <v>1E-3</v>
      </c>
      <c r="I40" s="177">
        <v>1E-3</v>
      </c>
      <c r="J40" s="163">
        <v>100</v>
      </c>
      <c r="K40" s="177">
        <f>I40*J40/100</f>
        <v>1E-3</v>
      </c>
    </row>
    <row r="41" spans="1:11" ht="15" customHeight="1" x14ac:dyDescent="0.3">
      <c r="A41" s="143"/>
      <c r="B41" s="143">
        <v>7840</v>
      </c>
      <c r="C41" s="142">
        <v>38</v>
      </c>
      <c r="D41" s="143">
        <v>16</v>
      </c>
      <c r="E41" s="158" t="s">
        <v>227</v>
      </c>
      <c r="F41" s="177">
        <v>0.47199999999999998</v>
      </c>
      <c r="G41" s="151">
        <v>100</v>
      </c>
      <c r="H41" s="177">
        <f>F41*G41/100</f>
        <v>0.47199999999999998</v>
      </c>
      <c r="I41" s="177">
        <v>0.47199999999999998</v>
      </c>
      <c r="J41" s="151">
        <v>100</v>
      </c>
      <c r="K41" s="177">
        <f>I41*J41/100</f>
        <v>0.47199999999999998</v>
      </c>
    </row>
    <row r="42" spans="1:11" ht="15" customHeight="1" x14ac:dyDescent="0.3">
      <c r="A42" s="143"/>
      <c r="B42" s="143">
        <v>7840</v>
      </c>
      <c r="C42" s="142">
        <v>39</v>
      </c>
      <c r="D42" s="143">
        <v>16</v>
      </c>
      <c r="E42" s="165" t="s">
        <v>226</v>
      </c>
      <c r="F42" s="177">
        <v>1E-3</v>
      </c>
      <c r="G42" s="151">
        <v>100</v>
      </c>
      <c r="H42" s="177">
        <f>F42*G42/100</f>
        <v>1E-3</v>
      </c>
      <c r="I42" s="177">
        <v>1E-3</v>
      </c>
      <c r="J42" s="151">
        <v>100</v>
      </c>
      <c r="K42" s="177">
        <f>I42*J42/100</f>
        <v>1E-3</v>
      </c>
    </row>
    <row r="43" spans="1:11" ht="15" customHeight="1" x14ac:dyDescent="0.3">
      <c r="A43" s="143"/>
      <c r="B43" s="143">
        <v>7840</v>
      </c>
      <c r="C43" s="142">
        <v>40</v>
      </c>
      <c r="D43" s="143">
        <v>16</v>
      </c>
      <c r="E43" s="158" t="s">
        <v>225</v>
      </c>
      <c r="F43" s="177">
        <v>1E-3</v>
      </c>
      <c r="G43" s="151">
        <v>100</v>
      </c>
      <c r="H43" s="177">
        <f>F43*G43/100</f>
        <v>1E-3</v>
      </c>
      <c r="I43" s="177">
        <v>1E-3</v>
      </c>
      <c r="J43" s="151">
        <v>100</v>
      </c>
      <c r="K43" s="177">
        <f>I43*J43/100</f>
        <v>1E-3</v>
      </c>
    </row>
    <row r="44" spans="1:11" ht="30" x14ac:dyDescent="0.3">
      <c r="A44" s="143"/>
      <c r="B44" s="182">
        <v>7840</v>
      </c>
      <c r="C44" s="183">
        <v>42</v>
      </c>
      <c r="D44" s="182">
        <v>16</v>
      </c>
      <c r="E44" s="137" t="s">
        <v>224</v>
      </c>
      <c r="F44" s="177">
        <v>1E-3</v>
      </c>
      <c r="G44" s="163">
        <v>100</v>
      </c>
      <c r="H44" s="177">
        <f>F44*G44/100</f>
        <v>1E-3</v>
      </c>
      <c r="I44" s="177">
        <v>1E-3</v>
      </c>
      <c r="J44" s="163">
        <v>100</v>
      </c>
      <c r="K44" s="177">
        <f>I44*J44/100</f>
        <v>1E-3</v>
      </c>
    </row>
    <row r="45" spans="1:11" ht="15" customHeight="1" x14ac:dyDescent="0.3">
      <c r="A45" s="143"/>
      <c r="B45" s="143">
        <v>7840</v>
      </c>
      <c r="C45" s="142">
        <v>43</v>
      </c>
      <c r="D45" s="143">
        <v>16</v>
      </c>
      <c r="E45" s="137" t="s">
        <v>223</v>
      </c>
      <c r="F45" s="177">
        <v>9.5000000000000001E-2</v>
      </c>
      <c r="G45" s="163">
        <v>100</v>
      </c>
      <c r="H45" s="177">
        <f>F45*G45/100</f>
        <v>9.5000000000000001E-2</v>
      </c>
      <c r="I45" s="177">
        <v>9.5000000000000001E-2</v>
      </c>
      <c r="J45" s="163">
        <v>100</v>
      </c>
      <c r="K45" s="177">
        <f>I45*J45/100</f>
        <v>9.5000000000000001E-2</v>
      </c>
    </row>
    <row r="46" spans="1:11" ht="15" customHeight="1" x14ac:dyDescent="0.3">
      <c r="A46" s="143"/>
      <c r="B46" s="143">
        <v>7840</v>
      </c>
      <c r="C46" s="142">
        <v>45</v>
      </c>
      <c r="D46" s="143">
        <v>16</v>
      </c>
      <c r="E46" s="158" t="s">
        <v>222</v>
      </c>
      <c r="F46" s="177">
        <v>0.36299999999999999</v>
      </c>
      <c r="G46" s="151">
        <v>100</v>
      </c>
      <c r="H46" s="177">
        <f>F46*G46/100</f>
        <v>0.36299999999999999</v>
      </c>
      <c r="I46" s="177">
        <v>0.36299999999999999</v>
      </c>
      <c r="J46" s="151">
        <v>100</v>
      </c>
      <c r="K46" s="177">
        <f>I46*J46/100</f>
        <v>0.36299999999999999</v>
      </c>
    </row>
    <row r="47" spans="1:11" ht="30" x14ac:dyDescent="0.3">
      <c r="A47" s="143"/>
      <c r="B47" s="182">
        <v>7840</v>
      </c>
      <c r="C47" s="183">
        <v>46</v>
      </c>
      <c r="D47" s="182">
        <v>16</v>
      </c>
      <c r="E47" s="137" t="s">
        <v>221</v>
      </c>
      <c r="F47" s="177">
        <v>0.1</v>
      </c>
      <c r="G47" s="163">
        <v>100</v>
      </c>
      <c r="H47" s="177">
        <f>F47*G47/100</f>
        <v>0.1</v>
      </c>
      <c r="I47" s="177">
        <v>0.1</v>
      </c>
      <c r="J47" s="163">
        <v>100</v>
      </c>
      <c r="K47" s="177">
        <f>I47*J47/100</f>
        <v>0.1</v>
      </c>
    </row>
    <row r="48" spans="1:11" ht="15" customHeight="1" x14ac:dyDescent="0.3">
      <c r="A48" s="143"/>
      <c r="B48" s="182">
        <v>7840</v>
      </c>
      <c r="C48" s="183">
        <v>47</v>
      </c>
      <c r="D48" s="182">
        <v>16</v>
      </c>
      <c r="E48" s="158" t="s">
        <v>220</v>
      </c>
      <c r="F48" s="177">
        <v>1E-3</v>
      </c>
      <c r="G48" s="151">
        <v>100</v>
      </c>
      <c r="H48" s="177">
        <f>F48*G48/100</f>
        <v>1E-3</v>
      </c>
      <c r="I48" s="177">
        <v>1E-3</v>
      </c>
      <c r="J48" s="151">
        <v>100</v>
      </c>
      <c r="K48" s="177">
        <f>I48*J48/100</f>
        <v>1E-3</v>
      </c>
    </row>
    <row r="49" spans="1:11" ht="15" customHeight="1" x14ac:dyDescent="0.3">
      <c r="A49" s="143"/>
      <c r="B49" s="182">
        <v>7840</v>
      </c>
      <c r="C49" s="183">
        <v>48</v>
      </c>
      <c r="D49" s="182">
        <v>16</v>
      </c>
      <c r="E49" s="158" t="s">
        <v>219</v>
      </c>
      <c r="F49" s="177">
        <v>0.11</v>
      </c>
      <c r="G49" s="151">
        <v>100</v>
      </c>
      <c r="H49" s="177">
        <f>F49*G49/100</f>
        <v>0.11</v>
      </c>
      <c r="I49" s="177">
        <v>0.11</v>
      </c>
      <c r="J49" s="151">
        <v>100</v>
      </c>
      <c r="K49" s="177">
        <f>I49*J49/100</f>
        <v>0.11</v>
      </c>
    </row>
    <row r="50" spans="1:11" ht="15" customHeight="1" x14ac:dyDescent="0.3">
      <c r="A50" s="143"/>
      <c r="B50" s="182">
        <v>7840</v>
      </c>
      <c r="C50" s="183">
        <v>49</v>
      </c>
      <c r="D50" s="182">
        <v>16</v>
      </c>
      <c r="E50" s="158" t="s">
        <v>218</v>
      </c>
      <c r="F50" s="177">
        <v>0.2</v>
      </c>
      <c r="G50" s="151">
        <v>100</v>
      </c>
      <c r="H50" s="177">
        <f>F50*G50/100</f>
        <v>0.2</v>
      </c>
      <c r="I50" s="177">
        <v>0.2</v>
      </c>
      <c r="J50" s="151">
        <v>100</v>
      </c>
      <c r="K50" s="177">
        <f>I50*J50/100</f>
        <v>0.2</v>
      </c>
    </row>
    <row r="51" spans="1:11" x14ac:dyDescent="0.3">
      <c r="A51" s="143"/>
      <c r="B51" s="182">
        <v>7840</v>
      </c>
      <c r="C51" s="183">
        <v>51</v>
      </c>
      <c r="D51" s="182">
        <v>16</v>
      </c>
      <c r="E51" s="137" t="s">
        <v>217</v>
      </c>
      <c r="F51" s="177">
        <v>0.17499999999999999</v>
      </c>
      <c r="G51" s="163">
        <v>100</v>
      </c>
      <c r="H51" s="177">
        <f>F51*G51/100</f>
        <v>0.17499999999999999</v>
      </c>
      <c r="I51" s="177">
        <v>0.17499999999999999</v>
      </c>
      <c r="J51" s="163">
        <v>100</v>
      </c>
      <c r="K51" s="177">
        <f>I51*J51/100</f>
        <v>0.17499999999999999</v>
      </c>
    </row>
    <row r="52" spans="1:11" ht="15" customHeight="1" x14ac:dyDescent="0.3">
      <c r="A52" s="143"/>
      <c r="B52" s="182">
        <v>7840</v>
      </c>
      <c r="C52" s="183">
        <v>52</v>
      </c>
      <c r="D52" s="182">
        <v>16</v>
      </c>
      <c r="E52" s="137" t="s">
        <v>216</v>
      </c>
      <c r="F52" s="177">
        <v>1E-3</v>
      </c>
      <c r="G52" s="163">
        <v>100</v>
      </c>
      <c r="H52" s="177">
        <f>F52*G52/100</f>
        <v>1E-3</v>
      </c>
      <c r="I52" s="177">
        <v>1E-3</v>
      </c>
      <c r="J52" s="163">
        <v>100</v>
      </c>
      <c r="K52" s="177">
        <f>I52*J52/100</f>
        <v>1E-3</v>
      </c>
    </row>
    <row r="53" spans="1:11" ht="15" customHeight="1" x14ac:dyDescent="0.3">
      <c r="A53" s="143"/>
      <c r="B53" s="182">
        <v>7840</v>
      </c>
      <c r="C53" s="183">
        <v>53</v>
      </c>
      <c r="D53" s="182">
        <v>16</v>
      </c>
      <c r="E53" s="158" t="s">
        <v>215</v>
      </c>
      <c r="F53" s="177">
        <v>1</v>
      </c>
      <c r="G53" s="151">
        <v>100</v>
      </c>
      <c r="H53" s="177">
        <f>F53*G53/100</f>
        <v>1</v>
      </c>
      <c r="I53" s="177">
        <v>1</v>
      </c>
      <c r="J53" s="151">
        <v>100</v>
      </c>
      <c r="K53" s="177">
        <f>I53*J53/100</f>
        <v>1</v>
      </c>
    </row>
    <row r="54" spans="1:11" ht="15" customHeight="1" x14ac:dyDescent="0.3">
      <c r="A54" s="143"/>
      <c r="B54" s="182">
        <v>7840</v>
      </c>
      <c r="C54" s="183">
        <v>56</v>
      </c>
      <c r="D54" s="182">
        <v>16</v>
      </c>
      <c r="E54" s="158" t="s">
        <v>214</v>
      </c>
      <c r="F54" s="177">
        <v>0.4</v>
      </c>
      <c r="G54" s="151">
        <v>100</v>
      </c>
      <c r="H54" s="177">
        <f>F54*G54/100</f>
        <v>0.4</v>
      </c>
      <c r="I54" s="177">
        <v>0.4</v>
      </c>
      <c r="J54" s="151">
        <v>100</v>
      </c>
      <c r="K54" s="177">
        <f>I54*J54/100</f>
        <v>0.4</v>
      </c>
    </row>
    <row r="55" spans="1:11" x14ac:dyDescent="0.3">
      <c r="A55" s="143"/>
      <c r="B55" s="182">
        <v>7840</v>
      </c>
      <c r="C55" s="183">
        <v>61</v>
      </c>
      <c r="D55" s="182">
        <v>16</v>
      </c>
      <c r="E55" s="165" t="s">
        <v>213</v>
      </c>
      <c r="F55" s="177">
        <v>0.59</v>
      </c>
      <c r="G55" s="151">
        <v>100</v>
      </c>
      <c r="H55" s="177">
        <f>F55*G55/100</f>
        <v>0.59</v>
      </c>
      <c r="I55" s="177">
        <v>0.59</v>
      </c>
      <c r="J55" s="151">
        <v>100</v>
      </c>
      <c r="K55" s="177">
        <f>I55*J55/100</f>
        <v>0.59</v>
      </c>
    </row>
    <row r="56" spans="1:11" ht="15" customHeight="1" x14ac:dyDescent="0.3">
      <c r="A56" s="143"/>
      <c r="B56" s="182">
        <v>7840</v>
      </c>
      <c r="C56" s="183">
        <v>64</v>
      </c>
      <c r="D56" s="182">
        <v>16</v>
      </c>
      <c r="E56" s="165" t="s">
        <v>212</v>
      </c>
      <c r="F56" s="177">
        <v>1E-3</v>
      </c>
      <c r="G56" s="151">
        <v>100</v>
      </c>
      <c r="H56" s="177">
        <f>F56*G56/100</f>
        <v>1E-3</v>
      </c>
      <c r="I56" s="177">
        <v>1E-3</v>
      </c>
      <c r="J56" s="151">
        <v>100</v>
      </c>
      <c r="K56" s="177">
        <f>I56*J56/100</f>
        <v>1E-3</v>
      </c>
    </row>
    <row r="57" spans="1:11" ht="15" customHeight="1" x14ac:dyDescent="0.3">
      <c r="A57" s="143"/>
      <c r="B57" s="182">
        <v>7840</v>
      </c>
      <c r="C57" s="183">
        <v>65</v>
      </c>
      <c r="D57" s="182">
        <v>16</v>
      </c>
      <c r="E57" s="158" t="s">
        <v>211</v>
      </c>
      <c r="F57" s="177">
        <v>1E-3</v>
      </c>
      <c r="G57" s="151">
        <v>100</v>
      </c>
      <c r="H57" s="177">
        <f>F57*G57/100</f>
        <v>1E-3</v>
      </c>
      <c r="I57" s="177">
        <v>1E-3</v>
      </c>
      <c r="J57" s="151">
        <v>100</v>
      </c>
      <c r="K57" s="177">
        <f>I57*J57/100</f>
        <v>1E-3</v>
      </c>
    </row>
    <row r="58" spans="1:11" ht="15" customHeight="1" x14ac:dyDescent="0.3">
      <c r="A58" s="143"/>
      <c r="B58" s="182">
        <v>7840</v>
      </c>
      <c r="C58" s="183">
        <v>67</v>
      </c>
      <c r="D58" s="182">
        <v>16</v>
      </c>
      <c r="E58" s="165" t="s">
        <v>210</v>
      </c>
      <c r="F58" s="177">
        <v>1E-3</v>
      </c>
      <c r="G58" s="151">
        <v>61</v>
      </c>
      <c r="H58" s="177">
        <f>F58*G58/100</f>
        <v>6.0999999999999997E-4</v>
      </c>
      <c r="I58" s="177">
        <v>1E-3</v>
      </c>
      <c r="J58" s="151">
        <v>61</v>
      </c>
      <c r="K58" s="177">
        <f>I58*J58/100</f>
        <v>6.0999999999999997E-4</v>
      </c>
    </row>
    <row r="59" spans="1:11" x14ac:dyDescent="0.3">
      <c r="A59" s="143"/>
      <c r="B59" s="182">
        <v>7840</v>
      </c>
      <c r="C59" s="183">
        <v>68</v>
      </c>
      <c r="D59" s="182">
        <v>16</v>
      </c>
      <c r="E59" s="137" t="s">
        <v>209</v>
      </c>
      <c r="F59" s="177">
        <v>1E-3</v>
      </c>
      <c r="G59" s="151">
        <v>100</v>
      </c>
      <c r="H59" s="177">
        <f>F59*G59/100</f>
        <v>1E-3</v>
      </c>
      <c r="I59" s="177">
        <v>1E-3</v>
      </c>
      <c r="J59" s="151">
        <v>100</v>
      </c>
      <c r="K59" s="177">
        <f>I59*J59/100</f>
        <v>1E-3</v>
      </c>
    </row>
    <row r="60" spans="1:11" ht="15" customHeight="1" x14ac:dyDescent="0.3">
      <c r="A60" s="143"/>
      <c r="B60" s="192">
        <v>7840</v>
      </c>
      <c r="C60" s="191">
        <v>73</v>
      </c>
      <c r="D60" s="190">
        <v>16</v>
      </c>
      <c r="E60" s="136" t="s">
        <v>208</v>
      </c>
      <c r="F60" s="177">
        <v>2.9009999999999998</v>
      </c>
      <c r="G60" s="163">
        <v>6</v>
      </c>
      <c r="H60" s="177">
        <f>F60*G60/100</f>
        <v>0.17405999999999999</v>
      </c>
      <c r="I60" s="177">
        <v>2.9009999999999998</v>
      </c>
      <c r="J60" s="163">
        <v>6</v>
      </c>
      <c r="K60" s="177">
        <f>I60*J60/100</f>
        <v>0.17405999999999999</v>
      </c>
    </row>
    <row r="61" spans="1:11" ht="15" customHeight="1" x14ac:dyDescent="0.3">
      <c r="A61" s="143"/>
      <c r="B61" s="192">
        <v>7840</v>
      </c>
      <c r="C61" s="191">
        <v>74</v>
      </c>
      <c r="D61" s="190">
        <v>16</v>
      </c>
      <c r="E61" s="136" t="s">
        <v>207</v>
      </c>
      <c r="F61" s="177">
        <v>1.9</v>
      </c>
      <c r="G61" s="163">
        <v>6</v>
      </c>
      <c r="H61" s="177">
        <f>F61*G61/100</f>
        <v>0.11399999999999999</v>
      </c>
      <c r="I61" s="177">
        <v>1.9</v>
      </c>
      <c r="J61" s="163">
        <v>6</v>
      </c>
      <c r="K61" s="177">
        <f>I61*J61/100</f>
        <v>0.11399999999999999</v>
      </c>
    </row>
    <row r="62" spans="1:11" ht="15" customHeight="1" x14ac:dyDescent="0.3">
      <c r="A62" s="143">
        <v>15010100</v>
      </c>
      <c r="B62" s="143">
        <v>7520</v>
      </c>
      <c r="C62" s="142">
        <v>0</v>
      </c>
      <c r="D62" s="143">
        <v>16</v>
      </c>
      <c r="E62" s="179" t="s">
        <v>206</v>
      </c>
      <c r="F62" s="177">
        <v>0.26</v>
      </c>
      <c r="G62" s="163">
        <v>100</v>
      </c>
      <c r="H62" s="177">
        <f>F62*G62/100</f>
        <v>0.26</v>
      </c>
      <c r="I62" s="177">
        <v>0.26</v>
      </c>
      <c r="J62" s="163">
        <v>100</v>
      </c>
      <c r="K62" s="177">
        <f>I62*J62/100</f>
        <v>0.26</v>
      </c>
    </row>
    <row r="63" spans="1:11" ht="15" customHeight="1" x14ac:dyDescent="0.3">
      <c r="A63" s="143"/>
      <c r="B63" s="143">
        <v>7800</v>
      </c>
      <c r="C63" s="142">
        <v>9</v>
      </c>
      <c r="D63" s="143">
        <v>16</v>
      </c>
      <c r="E63" s="158" t="s">
        <v>205</v>
      </c>
      <c r="F63" s="177">
        <v>4.66</v>
      </c>
      <c r="G63" s="151">
        <v>100</v>
      </c>
      <c r="H63" s="177">
        <f>F63*G63/100</f>
        <v>4.66</v>
      </c>
      <c r="I63" s="177">
        <v>4.66</v>
      </c>
      <c r="J63" s="151">
        <v>100</v>
      </c>
      <c r="K63" s="177">
        <f>I63*J63/100</f>
        <v>4.66</v>
      </c>
    </row>
    <row r="64" spans="1:11" ht="15" customHeight="1" x14ac:dyDescent="0.3">
      <c r="A64" s="143"/>
      <c r="B64" s="143">
        <v>7800</v>
      </c>
      <c r="C64" s="142">
        <v>10</v>
      </c>
      <c r="D64" s="143">
        <v>16</v>
      </c>
      <c r="E64" s="158" t="s">
        <v>204</v>
      </c>
      <c r="F64" s="177">
        <v>1.1000000000000001</v>
      </c>
      <c r="G64" s="151">
        <v>100</v>
      </c>
      <c r="H64" s="177">
        <f>F64*G64/100</f>
        <v>1.1000000000000001</v>
      </c>
      <c r="I64" s="177">
        <v>1.1000000000000001</v>
      </c>
      <c r="J64" s="151">
        <v>100</v>
      </c>
      <c r="K64" s="177">
        <f>I64*J64/100</f>
        <v>1.1000000000000001</v>
      </c>
    </row>
    <row r="65" spans="1:11" ht="15" customHeight="1" x14ac:dyDescent="0.3">
      <c r="A65" s="143"/>
      <c r="B65" s="143">
        <v>7800</v>
      </c>
      <c r="C65" s="142">
        <v>11</v>
      </c>
      <c r="D65" s="143">
        <v>16</v>
      </c>
      <c r="E65" s="158" t="s">
        <v>203</v>
      </c>
      <c r="F65" s="177">
        <v>0.67300000000000004</v>
      </c>
      <c r="G65" s="151">
        <v>100</v>
      </c>
      <c r="H65" s="177">
        <f>F65*G65/100</f>
        <v>0.67300000000000015</v>
      </c>
      <c r="I65" s="177">
        <v>0.67300000000000004</v>
      </c>
      <c r="J65" s="151">
        <v>100</v>
      </c>
      <c r="K65" s="177">
        <f>I65*J65/100</f>
        <v>0.67300000000000015</v>
      </c>
    </row>
    <row r="66" spans="1:11" ht="15" customHeight="1" x14ac:dyDescent="0.3">
      <c r="A66" s="143"/>
      <c r="B66" s="143">
        <v>7800</v>
      </c>
      <c r="C66" s="142">
        <v>12</v>
      </c>
      <c r="D66" s="143">
        <v>16</v>
      </c>
      <c r="E66" s="158" t="s">
        <v>202</v>
      </c>
      <c r="F66" s="177">
        <v>1.8</v>
      </c>
      <c r="G66" s="151">
        <v>43</v>
      </c>
      <c r="H66" s="177">
        <f>F66*G66/100</f>
        <v>0.77400000000000002</v>
      </c>
      <c r="I66" s="177">
        <v>1.8</v>
      </c>
      <c r="J66" s="151">
        <v>43</v>
      </c>
      <c r="K66" s="177">
        <f>I66*J66/100</f>
        <v>0.77400000000000002</v>
      </c>
    </row>
    <row r="67" spans="1:11" ht="15" customHeight="1" x14ac:dyDescent="0.3">
      <c r="A67" s="143"/>
      <c r="B67" s="143">
        <v>7800</v>
      </c>
      <c r="C67" s="142">
        <v>13</v>
      </c>
      <c r="D67" s="143">
        <v>16</v>
      </c>
      <c r="E67" s="158" t="s">
        <v>201</v>
      </c>
      <c r="F67" s="177">
        <v>2.84</v>
      </c>
      <c r="G67" s="151">
        <v>100</v>
      </c>
      <c r="H67" s="177">
        <f>F67*G67/100</f>
        <v>2.84</v>
      </c>
      <c r="I67" s="177">
        <v>2.84</v>
      </c>
      <c r="J67" s="151">
        <v>100</v>
      </c>
      <c r="K67" s="177">
        <f>I67*J67/100</f>
        <v>2.84</v>
      </c>
    </row>
    <row r="68" spans="1:11" ht="15" customHeight="1" x14ac:dyDescent="0.3">
      <c r="A68" s="143"/>
      <c r="B68" s="143">
        <v>7800</v>
      </c>
      <c r="C68" s="142">
        <v>15</v>
      </c>
      <c r="D68" s="143">
        <v>16</v>
      </c>
      <c r="E68" s="158" t="s">
        <v>200</v>
      </c>
      <c r="F68" s="177">
        <v>1.45</v>
      </c>
      <c r="G68" s="151">
        <v>100</v>
      </c>
      <c r="H68" s="177">
        <f>F68*G68/100</f>
        <v>1.45</v>
      </c>
      <c r="I68" s="177">
        <v>1.45</v>
      </c>
      <c r="J68" s="151">
        <v>100</v>
      </c>
      <c r="K68" s="177">
        <f>I68*J68/100</f>
        <v>1.45</v>
      </c>
    </row>
    <row r="69" spans="1:11" ht="15" customHeight="1" x14ac:dyDescent="0.3">
      <c r="A69" s="143"/>
      <c r="B69" s="143">
        <v>7800</v>
      </c>
      <c r="C69" s="142">
        <v>17</v>
      </c>
      <c r="D69" s="143">
        <v>16</v>
      </c>
      <c r="E69" s="158" t="s">
        <v>199</v>
      </c>
      <c r="F69" s="177">
        <v>1E-3</v>
      </c>
      <c r="G69" s="151">
        <v>100</v>
      </c>
      <c r="H69" s="177">
        <f>F69*G69/100</f>
        <v>1E-3</v>
      </c>
      <c r="I69" s="177">
        <v>1E-3</v>
      </c>
      <c r="J69" s="151">
        <v>100</v>
      </c>
      <c r="K69" s="177">
        <f>I69*J69/100</f>
        <v>1E-3</v>
      </c>
    </row>
    <row r="70" spans="1:11" ht="15" customHeight="1" x14ac:dyDescent="0.3">
      <c r="A70" s="143"/>
      <c r="B70" s="143">
        <v>7800</v>
      </c>
      <c r="C70" s="142">
        <v>18</v>
      </c>
      <c r="D70" s="143">
        <v>16</v>
      </c>
      <c r="E70" s="158" t="s">
        <v>198</v>
      </c>
      <c r="F70" s="177">
        <v>1.4</v>
      </c>
      <c r="G70" s="151">
        <v>100</v>
      </c>
      <c r="H70" s="177">
        <f>F70*G70/100</f>
        <v>1.4</v>
      </c>
      <c r="I70" s="177">
        <v>1.4</v>
      </c>
      <c r="J70" s="151">
        <v>100</v>
      </c>
      <c r="K70" s="177">
        <f>I70*J70/100</f>
        <v>1.4</v>
      </c>
    </row>
    <row r="71" spans="1:11" ht="16.5" x14ac:dyDescent="0.3">
      <c r="A71" s="182">
        <v>16010400</v>
      </c>
      <c r="B71" s="157">
        <v>8890</v>
      </c>
      <c r="C71" s="183">
        <v>0</v>
      </c>
      <c r="D71" s="182">
        <v>16</v>
      </c>
      <c r="E71" s="179" t="s">
        <v>197</v>
      </c>
      <c r="F71" s="188">
        <v>2599.998</v>
      </c>
      <c r="G71" s="189">
        <v>100</v>
      </c>
      <c r="H71" s="188">
        <f>F71*G71/100</f>
        <v>2599.998</v>
      </c>
      <c r="I71" s="188">
        <v>2599.998</v>
      </c>
      <c r="J71" s="189">
        <v>100</v>
      </c>
      <c r="K71" s="188">
        <f>I71*J71/100</f>
        <v>2599.998</v>
      </c>
    </row>
    <row r="72" spans="1:11" ht="15" customHeight="1" x14ac:dyDescent="0.3">
      <c r="A72" s="143">
        <v>21010100</v>
      </c>
      <c r="B72" s="143">
        <v>7800</v>
      </c>
      <c r="C72" s="142">
        <v>240</v>
      </c>
      <c r="D72" s="166">
        <v>9</v>
      </c>
      <c r="E72" s="158" t="s">
        <v>196</v>
      </c>
      <c r="F72" s="177">
        <v>2.2000000000000002</v>
      </c>
      <c r="G72" s="151">
        <v>60</v>
      </c>
      <c r="H72" s="177">
        <f>F72*G72/100</f>
        <v>1.32</v>
      </c>
      <c r="I72" s="177">
        <v>2.2000000000000002</v>
      </c>
      <c r="J72" s="151">
        <v>60</v>
      </c>
      <c r="K72" s="177">
        <f>I72*J72/100</f>
        <v>1.32</v>
      </c>
    </row>
    <row r="73" spans="1:11" ht="15" customHeight="1" x14ac:dyDescent="0.3">
      <c r="A73" s="143">
        <v>24010100</v>
      </c>
      <c r="B73" s="143">
        <v>7840</v>
      </c>
      <c r="C73" s="142">
        <v>83</v>
      </c>
      <c r="D73" s="143">
        <v>76</v>
      </c>
      <c r="E73" s="158" t="s">
        <v>195</v>
      </c>
      <c r="F73" s="177">
        <v>3.45</v>
      </c>
      <c r="G73" s="151">
        <v>76</v>
      </c>
      <c r="H73" s="177">
        <f>F73*G73/100</f>
        <v>2.6219999999999999</v>
      </c>
      <c r="I73" s="177">
        <v>3.45</v>
      </c>
      <c r="J73" s="151">
        <v>76</v>
      </c>
      <c r="K73" s="177">
        <f>I73*J73/100</f>
        <v>2.6219999999999999</v>
      </c>
    </row>
    <row r="74" spans="1:11" ht="15" customHeight="1" x14ac:dyDescent="0.3">
      <c r="A74" s="143">
        <v>31030204</v>
      </c>
      <c r="B74" s="143">
        <v>7800</v>
      </c>
      <c r="C74" s="142">
        <v>65</v>
      </c>
      <c r="D74" s="143">
        <v>99</v>
      </c>
      <c r="E74" s="158" t="s">
        <v>194</v>
      </c>
      <c r="F74" s="177">
        <v>0.61</v>
      </c>
      <c r="G74" s="151">
        <v>15</v>
      </c>
      <c r="H74" s="177">
        <f>F74*G74/100</f>
        <v>9.1499999999999998E-2</v>
      </c>
      <c r="I74" s="177">
        <v>0.61</v>
      </c>
      <c r="J74" s="151">
        <v>15</v>
      </c>
      <c r="K74" s="177">
        <f>I74*J74/100</f>
        <v>9.1499999999999998E-2</v>
      </c>
    </row>
    <row r="75" spans="1:11" ht="31.5" x14ac:dyDescent="0.3">
      <c r="A75" s="187">
        <v>40020100</v>
      </c>
      <c r="B75" s="187">
        <v>7800</v>
      </c>
      <c r="C75" s="187">
        <v>100</v>
      </c>
      <c r="D75" s="187">
        <v>16</v>
      </c>
      <c r="E75" s="136" t="s">
        <v>193</v>
      </c>
      <c r="F75" s="185">
        <v>0.2</v>
      </c>
      <c r="G75" s="186">
        <v>100</v>
      </c>
      <c r="H75" s="185">
        <f>F75*G75/100</f>
        <v>0.2</v>
      </c>
      <c r="I75" s="185">
        <v>0.2</v>
      </c>
      <c r="J75" s="186">
        <v>100</v>
      </c>
      <c r="K75" s="185">
        <f>I75*J75/100</f>
        <v>0.2</v>
      </c>
    </row>
    <row r="76" spans="1:11" ht="15" customHeight="1" x14ac:dyDescent="0.3">
      <c r="A76" s="143">
        <v>41020700</v>
      </c>
      <c r="B76" s="143">
        <v>7800</v>
      </c>
      <c r="C76" s="142">
        <v>200</v>
      </c>
      <c r="D76" s="143">
        <v>16</v>
      </c>
      <c r="E76" s="158" t="s">
        <v>192</v>
      </c>
      <c r="F76" s="177">
        <v>0.47599999999999998</v>
      </c>
      <c r="G76" s="151">
        <v>58.8</v>
      </c>
      <c r="H76" s="177">
        <f>F76*G76/100</f>
        <v>0.27988799999999997</v>
      </c>
      <c r="I76" s="177">
        <v>0.47599999999999998</v>
      </c>
      <c r="J76" s="151">
        <v>58.8</v>
      </c>
      <c r="K76" s="177">
        <f>I76*J76/100</f>
        <v>0.27988799999999997</v>
      </c>
    </row>
    <row r="77" spans="1:11" ht="15" customHeight="1" x14ac:dyDescent="0.3">
      <c r="A77" s="143">
        <v>42010100</v>
      </c>
      <c r="B77" s="143">
        <v>7800</v>
      </c>
      <c r="C77" s="142">
        <v>100</v>
      </c>
      <c r="D77" s="143">
        <v>42</v>
      </c>
      <c r="E77" s="137" t="s">
        <v>191</v>
      </c>
      <c r="F77" s="177">
        <v>4.4999999999999998E-2</v>
      </c>
      <c r="G77" s="163">
        <v>100</v>
      </c>
      <c r="H77" s="177">
        <f>F77*G77/100</f>
        <v>4.4999999999999998E-2</v>
      </c>
      <c r="I77" s="177">
        <v>4.4999999999999998E-2</v>
      </c>
      <c r="J77" s="163">
        <v>100</v>
      </c>
      <c r="K77" s="177">
        <f>I77*J77/100</f>
        <v>4.4999999999999998E-2</v>
      </c>
    </row>
    <row r="78" spans="1:11" ht="30" x14ac:dyDescent="0.3">
      <c r="A78" s="143"/>
      <c r="B78" s="143"/>
      <c r="C78" s="142"/>
      <c r="D78" s="143"/>
      <c r="E78" s="184" t="s">
        <v>190</v>
      </c>
      <c r="F78" s="177">
        <v>1.7999999999999999E-2</v>
      </c>
      <c r="G78" s="151">
        <v>100</v>
      </c>
      <c r="H78" s="177">
        <f>F78*G78/100</f>
        <v>1.7999999999999999E-2</v>
      </c>
      <c r="I78" s="177">
        <v>1.7999999999999999E-2</v>
      </c>
      <c r="J78" s="151">
        <v>100</v>
      </c>
      <c r="K78" s="177">
        <f>I78*J78/100</f>
        <v>1.7999999999999999E-2</v>
      </c>
    </row>
    <row r="79" spans="1:11" ht="15" customHeight="1" x14ac:dyDescent="0.3">
      <c r="A79" s="143">
        <v>42020202</v>
      </c>
      <c r="B79" s="143">
        <v>7800</v>
      </c>
      <c r="C79" s="142">
        <v>80</v>
      </c>
      <c r="D79" s="143">
        <v>42</v>
      </c>
      <c r="E79" s="154" t="s">
        <v>189</v>
      </c>
      <c r="F79" s="177">
        <v>3.13</v>
      </c>
      <c r="G79" s="151">
        <v>51</v>
      </c>
      <c r="H79" s="177">
        <f>F79*G79/100</f>
        <v>1.5963000000000001</v>
      </c>
      <c r="I79" s="177">
        <v>3.13</v>
      </c>
      <c r="J79" s="151">
        <v>51</v>
      </c>
      <c r="K79" s="177">
        <f>I79*J79/100</f>
        <v>1.5963000000000001</v>
      </c>
    </row>
    <row r="80" spans="1:11" ht="15" customHeight="1" x14ac:dyDescent="0.3">
      <c r="A80" s="143"/>
      <c r="B80" s="143">
        <v>7800</v>
      </c>
      <c r="C80" s="142">
        <v>81</v>
      </c>
      <c r="D80" s="143">
        <v>42</v>
      </c>
      <c r="E80" s="154" t="s">
        <v>188</v>
      </c>
      <c r="F80" s="177">
        <v>0.218</v>
      </c>
      <c r="G80" s="151">
        <v>100</v>
      </c>
      <c r="H80" s="177">
        <f>F80*G80/100</f>
        <v>0.218</v>
      </c>
      <c r="I80" s="177">
        <v>0.218</v>
      </c>
      <c r="J80" s="151">
        <v>100</v>
      </c>
      <c r="K80" s="177">
        <f>I80*J80/100</f>
        <v>0.218</v>
      </c>
    </row>
    <row r="81" spans="1:11" ht="31.15" customHeight="1" x14ac:dyDescent="0.3">
      <c r="A81" s="182">
        <v>43010500</v>
      </c>
      <c r="B81" s="182">
        <v>7800</v>
      </c>
      <c r="C81" s="183">
        <v>0</v>
      </c>
      <c r="D81" s="182">
        <v>56</v>
      </c>
      <c r="E81" s="137" t="s">
        <v>187</v>
      </c>
      <c r="F81" s="177">
        <v>3.3000000000000002E-2</v>
      </c>
      <c r="G81" s="163">
        <v>100</v>
      </c>
      <c r="H81" s="177">
        <f>F81*G81/100</f>
        <v>3.3000000000000002E-2</v>
      </c>
      <c r="I81" s="177">
        <v>3.3000000000000002E-2</v>
      </c>
      <c r="J81" s="163">
        <v>100</v>
      </c>
      <c r="K81" s="177">
        <f>I81*J81/100</f>
        <v>3.3000000000000002E-2</v>
      </c>
    </row>
    <row r="82" spans="1:11" ht="30" x14ac:dyDescent="0.3">
      <c r="A82" s="143"/>
      <c r="B82" s="143"/>
      <c r="C82" s="142"/>
      <c r="D82" s="143"/>
      <c r="E82" s="137" t="s">
        <v>186</v>
      </c>
      <c r="F82" s="177">
        <v>1.05</v>
      </c>
      <c r="G82" s="151">
        <v>100</v>
      </c>
      <c r="H82" s="177">
        <f>F82*G82/100</f>
        <v>1.05</v>
      </c>
      <c r="I82" s="177">
        <v>1.05</v>
      </c>
      <c r="J82" s="151">
        <v>100</v>
      </c>
      <c r="K82" s="177">
        <f>I82*J82/100</f>
        <v>1.05</v>
      </c>
    </row>
    <row r="83" spans="1:11" ht="35.450000000000003" customHeight="1" x14ac:dyDescent="0.3">
      <c r="A83" s="143"/>
      <c r="B83" s="143"/>
      <c r="C83" s="142"/>
      <c r="D83" s="143"/>
      <c r="E83" s="137" t="s">
        <v>185</v>
      </c>
      <c r="F83" s="177">
        <v>0.05</v>
      </c>
      <c r="G83" s="151">
        <v>100</v>
      </c>
      <c r="H83" s="177">
        <f>F83*G83/100</f>
        <v>0.05</v>
      </c>
      <c r="I83" s="177">
        <v>0.05</v>
      </c>
      <c r="J83" s="151">
        <v>100</v>
      </c>
      <c r="K83" s="177">
        <f>I83*J83/100</f>
        <v>0.05</v>
      </c>
    </row>
    <row r="84" spans="1:11" ht="15" customHeight="1" x14ac:dyDescent="0.3">
      <c r="A84" s="143"/>
      <c r="B84" s="143"/>
      <c r="C84" s="142"/>
      <c r="D84" s="143"/>
      <c r="E84" s="137" t="s">
        <v>184</v>
      </c>
      <c r="F84" s="177">
        <v>0.03</v>
      </c>
      <c r="G84" s="163">
        <v>100</v>
      </c>
      <c r="H84" s="177">
        <f>F84*G84/100</f>
        <v>0.03</v>
      </c>
      <c r="I84" s="177">
        <v>0.03</v>
      </c>
      <c r="J84" s="163">
        <v>100</v>
      </c>
      <c r="K84" s="177">
        <f>I84*J84/100</f>
        <v>0.03</v>
      </c>
    </row>
    <row r="85" spans="1:11" ht="15" customHeight="1" x14ac:dyDescent="0.3">
      <c r="A85" s="143"/>
      <c r="B85" s="143">
        <v>7800</v>
      </c>
      <c r="C85" s="142">
        <v>91</v>
      </c>
      <c r="D85" s="143">
        <v>56</v>
      </c>
      <c r="E85" s="158" t="s">
        <v>183</v>
      </c>
      <c r="F85" s="177">
        <v>0.4</v>
      </c>
      <c r="G85" s="151">
        <v>100</v>
      </c>
      <c r="H85" s="177">
        <f>F85*G85/100</f>
        <v>0.4</v>
      </c>
      <c r="I85" s="177">
        <v>0.4</v>
      </c>
      <c r="J85" s="151">
        <v>100</v>
      </c>
      <c r="K85" s="177">
        <f>I85*J85/100</f>
        <v>0.4</v>
      </c>
    </row>
    <row r="86" spans="1:11" ht="15" customHeight="1" x14ac:dyDescent="0.3">
      <c r="A86" s="143">
        <v>45020100</v>
      </c>
      <c r="B86" s="178">
        <v>825</v>
      </c>
      <c r="C86" s="142">
        <v>0</v>
      </c>
      <c r="D86" s="143">
        <v>16</v>
      </c>
      <c r="E86" s="179" t="s">
        <v>182</v>
      </c>
      <c r="F86" s="177">
        <v>9.1999999999999993</v>
      </c>
      <c r="G86" s="163">
        <v>0</v>
      </c>
      <c r="H86" s="177">
        <f>F86*G86/100</f>
        <v>0</v>
      </c>
      <c r="I86" s="177"/>
      <c r="J86" s="163"/>
      <c r="K86" s="177"/>
    </row>
    <row r="87" spans="1:11" ht="15" customHeight="1" x14ac:dyDescent="0.3">
      <c r="A87" s="143"/>
      <c r="B87" s="181" t="s">
        <v>172</v>
      </c>
      <c r="C87" s="180">
        <v>150</v>
      </c>
      <c r="D87" s="158">
        <v>16</v>
      </c>
      <c r="E87" s="158" t="s">
        <v>181</v>
      </c>
      <c r="F87" s="177">
        <v>1.7</v>
      </c>
      <c r="G87" s="163">
        <v>100</v>
      </c>
      <c r="H87" s="177">
        <f>F87*G87/100</f>
        <v>1.7</v>
      </c>
      <c r="I87" s="177"/>
      <c r="J87" s="163"/>
      <c r="K87" s="177"/>
    </row>
    <row r="88" spans="1:11" ht="15" customHeight="1" x14ac:dyDescent="0.3">
      <c r="A88" s="143"/>
      <c r="B88" s="181" t="s">
        <v>172</v>
      </c>
      <c r="C88" s="180">
        <v>201</v>
      </c>
      <c r="D88" s="158">
        <v>16</v>
      </c>
      <c r="E88" s="137" t="s">
        <v>180</v>
      </c>
      <c r="F88" s="177">
        <v>5</v>
      </c>
      <c r="G88" s="163">
        <v>100</v>
      </c>
      <c r="H88" s="177">
        <f>F88*G88/100</f>
        <v>5</v>
      </c>
      <c r="I88" s="177"/>
      <c r="J88" s="163"/>
      <c r="K88" s="177"/>
    </row>
    <row r="89" spans="1:11" ht="15" customHeight="1" x14ac:dyDescent="0.3">
      <c r="A89" s="143"/>
      <c r="B89" s="181" t="s">
        <v>172</v>
      </c>
      <c r="C89" s="180">
        <v>400</v>
      </c>
      <c r="D89" s="158">
        <v>16</v>
      </c>
      <c r="E89" s="158" t="s">
        <v>179</v>
      </c>
      <c r="F89" s="177">
        <v>0.9</v>
      </c>
      <c r="G89" s="163">
        <v>100</v>
      </c>
      <c r="H89" s="177">
        <f>F89*G89/100</f>
        <v>0.9</v>
      </c>
      <c r="I89" s="177"/>
      <c r="J89" s="163"/>
      <c r="K89" s="177"/>
    </row>
    <row r="90" spans="1:11" ht="15" customHeight="1" x14ac:dyDescent="0.3">
      <c r="A90" s="143"/>
      <c r="B90" s="181" t="s">
        <v>172</v>
      </c>
      <c r="C90" s="180">
        <v>500</v>
      </c>
      <c r="D90" s="158">
        <v>16</v>
      </c>
      <c r="E90" s="158" t="s">
        <v>178</v>
      </c>
      <c r="F90" s="177">
        <v>0.75</v>
      </c>
      <c r="G90" s="163">
        <v>100</v>
      </c>
      <c r="H90" s="177">
        <f>F90*G90/100</f>
        <v>0.75</v>
      </c>
      <c r="I90" s="177"/>
      <c r="J90" s="163"/>
      <c r="K90" s="177"/>
    </row>
    <row r="91" spans="1:11" ht="15" customHeight="1" x14ac:dyDescent="0.3">
      <c r="A91" s="143"/>
      <c r="B91" s="181" t="s">
        <v>172</v>
      </c>
      <c r="C91" s="180">
        <v>550</v>
      </c>
      <c r="D91" s="158">
        <v>16</v>
      </c>
      <c r="E91" s="158" t="s">
        <v>177</v>
      </c>
      <c r="F91" s="177">
        <v>0</v>
      </c>
      <c r="G91" s="163">
        <v>100</v>
      </c>
      <c r="H91" s="177">
        <f>F91*G91/100</f>
        <v>0</v>
      </c>
      <c r="I91" s="177"/>
      <c r="J91" s="163"/>
      <c r="K91" s="177"/>
    </row>
    <row r="92" spans="1:11" ht="15" customHeight="1" x14ac:dyDescent="0.3">
      <c r="A92" s="143"/>
      <c r="B92" s="181" t="s">
        <v>172</v>
      </c>
      <c r="C92" s="180">
        <v>600</v>
      </c>
      <c r="D92" s="158">
        <v>16</v>
      </c>
      <c r="E92" s="158" t="s">
        <v>176</v>
      </c>
      <c r="F92" s="177">
        <v>0</v>
      </c>
      <c r="G92" s="163">
        <v>100</v>
      </c>
      <c r="H92" s="177">
        <f>F92*G92/100</f>
        <v>0</v>
      </c>
      <c r="I92" s="177"/>
      <c r="J92" s="163"/>
      <c r="K92" s="177"/>
    </row>
    <row r="93" spans="1:11" ht="15" customHeight="1" x14ac:dyDescent="0.3">
      <c r="A93" s="143"/>
      <c r="B93" s="181" t="s">
        <v>172</v>
      </c>
      <c r="C93" s="180">
        <v>800</v>
      </c>
      <c r="D93" s="158">
        <v>16</v>
      </c>
      <c r="E93" s="158" t="s">
        <v>175</v>
      </c>
      <c r="F93" s="177">
        <v>0.05</v>
      </c>
      <c r="G93" s="163">
        <v>100</v>
      </c>
      <c r="H93" s="177">
        <f>F93*G93/100</f>
        <v>0.05</v>
      </c>
      <c r="I93" s="177"/>
      <c r="J93" s="163"/>
      <c r="K93" s="177"/>
    </row>
    <row r="94" spans="1:11" ht="15" customHeight="1" x14ac:dyDescent="0.3">
      <c r="A94" s="143"/>
      <c r="B94" s="181" t="s">
        <v>172</v>
      </c>
      <c r="C94" s="180">
        <v>850</v>
      </c>
      <c r="D94" s="158">
        <v>16</v>
      </c>
      <c r="E94" s="165" t="s">
        <v>174</v>
      </c>
      <c r="F94" s="177">
        <v>0</v>
      </c>
      <c r="G94" s="163">
        <v>43</v>
      </c>
      <c r="H94" s="177">
        <f>F94*G94/100</f>
        <v>0</v>
      </c>
      <c r="I94" s="177"/>
      <c r="J94" s="163"/>
      <c r="K94" s="177"/>
    </row>
    <row r="95" spans="1:11" ht="15" customHeight="1" x14ac:dyDescent="0.3">
      <c r="A95" s="143"/>
      <c r="B95" s="181" t="s">
        <v>172</v>
      </c>
      <c r="C95" s="180">
        <v>852</v>
      </c>
      <c r="D95" s="158">
        <v>16</v>
      </c>
      <c r="E95" s="165" t="s">
        <v>173</v>
      </c>
      <c r="F95" s="177">
        <v>222</v>
      </c>
      <c r="G95" s="163">
        <v>0</v>
      </c>
      <c r="H95" s="177">
        <f>F95*G95/100</f>
        <v>0</v>
      </c>
      <c r="I95" s="177"/>
      <c r="J95" s="163"/>
      <c r="K95" s="177"/>
    </row>
    <row r="96" spans="1:11" ht="15" customHeight="1" x14ac:dyDescent="0.3">
      <c r="A96" s="143"/>
      <c r="B96" s="181" t="s">
        <v>172</v>
      </c>
      <c r="C96" s="180">
        <v>855</v>
      </c>
      <c r="D96" s="158">
        <v>16</v>
      </c>
      <c r="E96" s="165" t="s">
        <v>171</v>
      </c>
      <c r="F96" s="177">
        <v>0</v>
      </c>
      <c r="G96" s="163">
        <v>100</v>
      </c>
      <c r="H96" s="177">
        <f>F96*G96/100</f>
        <v>0</v>
      </c>
      <c r="I96" s="177"/>
      <c r="J96" s="163"/>
      <c r="K96" s="177"/>
    </row>
    <row r="97" spans="1:11" ht="15" customHeight="1" x14ac:dyDescent="0.3">
      <c r="A97" s="143"/>
      <c r="B97" s="178">
        <v>7270</v>
      </c>
      <c r="C97" s="142">
        <v>60</v>
      </c>
      <c r="D97" s="143">
        <v>16</v>
      </c>
      <c r="E97" s="179" t="s">
        <v>170</v>
      </c>
      <c r="F97" s="177">
        <v>8.3000000000000007</v>
      </c>
      <c r="G97" s="163">
        <v>100</v>
      </c>
      <c r="H97" s="177">
        <f>F97*G97/100</f>
        <v>8.3000000000000007</v>
      </c>
      <c r="I97" s="177">
        <v>8.3000000000000007</v>
      </c>
      <c r="J97" s="163">
        <v>100</v>
      </c>
      <c r="K97" s="177">
        <f>I97*J97/100</f>
        <v>8.3000000000000007</v>
      </c>
    </row>
    <row r="98" spans="1:11" ht="15" customHeight="1" x14ac:dyDescent="0.3">
      <c r="A98" s="143"/>
      <c r="B98" s="178">
        <v>7270</v>
      </c>
      <c r="C98" s="142">
        <v>61</v>
      </c>
      <c r="D98" s="143">
        <v>16</v>
      </c>
      <c r="E98" s="179" t="s">
        <v>169</v>
      </c>
      <c r="F98" s="177">
        <v>2.1</v>
      </c>
      <c r="G98" s="163">
        <v>0</v>
      </c>
      <c r="H98" s="177">
        <f>F98*G98/100</f>
        <v>0</v>
      </c>
      <c r="I98" s="177">
        <v>2.1</v>
      </c>
      <c r="J98" s="163">
        <v>0</v>
      </c>
      <c r="K98" s="177">
        <f>I98*J98/100</f>
        <v>0</v>
      </c>
    </row>
    <row r="99" spans="1:11" ht="15" customHeight="1" x14ac:dyDescent="0.3">
      <c r="A99" s="143"/>
      <c r="B99" s="178">
        <v>7270</v>
      </c>
      <c r="C99" s="142">
        <v>62</v>
      </c>
      <c r="D99" s="143">
        <v>16</v>
      </c>
      <c r="E99" s="179" t="s">
        <v>168</v>
      </c>
      <c r="F99" s="177">
        <v>0.5</v>
      </c>
      <c r="G99" s="163">
        <v>0</v>
      </c>
      <c r="H99" s="177">
        <f>F99*G99/100</f>
        <v>0</v>
      </c>
      <c r="I99" s="177">
        <v>0.5</v>
      </c>
      <c r="J99" s="163">
        <v>0</v>
      </c>
      <c r="K99" s="177">
        <f>I99*J99/100</f>
        <v>0</v>
      </c>
    </row>
    <row r="100" spans="1:11" ht="16.5" x14ac:dyDescent="0.3">
      <c r="A100" s="143">
        <v>45020400</v>
      </c>
      <c r="B100" s="178">
        <v>825</v>
      </c>
      <c r="C100" s="142">
        <v>900</v>
      </c>
      <c r="D100" s="143">
        <v>16</v>
      </c>
      <c r="E100" s="137" t="s">
        <v>167</v>
      </c>
      <c r="F100" s="177">
        <v>367.36599999999999</v>
      </c>
      <c r="G100" s="163">
        <v>56.64</v>
      </c>
      <c r="H100" s="177">
        <f>F100*G100/100</f>
        <v>208.07610239999997</v>
      </c>
      <c r="I100" s="177">
        <v>389.74200000000002</v>
      </c>
      <c r="J100" s="163">
        <v>100</v>
      </c>
      <c r="K100" s="177">
        <f>I100*J100/100</f>
        <v>389.74200000000002</v>
      </c>
    </row>
    <row r="101" spans="1:11" ht="15" customHeight="1" x14ac:dyDescent="0.3">
      <c r="A101" s="143"/>
      <c r="B101" s="178">
        <v>7840</v>
      </c>
      <c r="C101" s="142">
        <v>0</v>
      </c>
      <c r="D101" s="143">
        <v>16</v>
      </c>
      <c r="E101" s="137" t="s">
        <v>166</v>
      </c>
      <c r="F101" s="177">
        <v>37.015000000000001</v>
      </c>
      <c r="G101" s="163">
        <v>70</v>
      </c>
      <c r="H101" s="177">
        <f>F101*G101/100</f>
        <v>25.910500000000003</v>
      </c>
      <c r="I101" s="177">
        <v>37.015000000000001</v>
      </c>
      <c r="J101" s="163">
        <v>70</v>
      </c>
      <c r="K101" s="177">
        <f>I101*J101/100</f>
        <v>25.910500000000003</v>
      </c>
    </row>
    <row r="102" spans="1:11" s="174" customFormat="1" ht="15" customHeight="1" x14ac:dyDescent="0.3">
      <c r="A102" s="149"/>
      <c r="B102" s="176"/>
      <c r="C102" s="149"/>
      <c r="D102" s="175"/>
      <c r="E102" s="147" t="s">
        <v>165</v>
      </c>
      <c r="F102" s="145">
        <f>SUM(F10:F101)</f>
        <v>3347.605</v>
      </c>
      <c r="G102" s="146"/>
      <c r="H102" s="145">
        <f>SUM(H10:H101)</f>
        <v>2889.5879404000007</v>
      </c>
      <c r="I102" s="145">
        <f>SUM(I10:I101)</f>
        <v>3130.3810000000003</v>
      </c>
      <c r="J102" s="146"/>
      <c r="K102" s="145">
        <f>SUM(K10:K101)</f>
        <v>3062.8538380000009</v>
      </c>
    </row>
    <row r="103" spans="1:11" s="173" customFormat="1" ht="15" customHeight="1" x14ac:dyDescent="0.3"/>
    <row r="104" spans="1:11" ht="15" customHeight="1" x14ac:dyDescent="0.3">
      <c r="A104" s="143"/>
      <c r="B104" s="143"/>
      <c r="C104" s="143"/>
      <c r="D104" s="166"/>
      <c r="E104" s="141" t="s">
        <v>164</v>
      </c>
      <c r="F104" s="141"/>
      <c r="G104" s="141"/>
      <c r="H104" s="141"/>
      <c r="I104" s="141"/>
      <c r="J104" s="141"/>
      <c r="K104" s="141"/>
    </row>
    <row r="105" spans="1:11" s="136" customFormat="1" ht="31.5" x14ac:dyDescent="0.3">
      <c r="A105" s="157">
        <v>10010200</v>
      </c>
      <c r="B105" s="157">
        <v>7663</v>
      </c>
      <c r="C105" s="156">
        <v>900</v>
      </c>
      <c r="D105" s="155">
        <v>16</v>
      </c>
      <c r="E105" s="137" t="s">
        <v>163</v>
      </c>
      <c r="F105" s="153">
        <v>0.115</v>
      </c>
      <c r="G105" s="163">
        <v>100</v>
      </c>
      <c r="H105" s="153">
        <f>F105*G105/100</f>
        <v>0.115</v>
      </c>
      <c r="I105" s="150">
        <v>0.115</v>
      </c>
      <c r="J105" s="163">
        <v>100</v>
      </c>
      <c r="K105" s="150">
        <f>I105*J105/100</f>
        <v>0.115</v>
      </c>
    </row>
    <row r="106" spans="1:11" s="136" customFormat="1" x14ac:dyDescent="0.3">
      <c r="A106" s="157">
        <v>12020200</v>
      </c>
      <c r="B106" s="157">
        <v>7840</v>
      </c>
      <c r="C106" s="156">
        <v>55</v>
      </c>
      <c r="D106" s="155">
        <v>16</v>
      </c>
      <c r="E106" s="158" t="s">
        <v>162</v>
      </c>
      <c r="F106" s="153">
        <v>0.65</v>
      </c>
      <c r="G106" s="151">
        <v>100</v>
      </c>
      <c r="H106" s="153">
        <f>F106*G106/100</f>
        <v>0.65</v>
      </c>
      <c r="I106" s="150">
        <v>0.65</v>
      </c>
      <c r="J106" s="151">
        <v>100</v>
      </c>
      <c r="K106" s="150">
        <f>I106*J106/100</f>
        <v>0.65</v>
      </c>
    </row>
    <row r="107" spans="1:11" s="136" customFormat="1" x14ac:dyDescent="0.3">
      <c r="A107" s="157">
        <v>12020100</v>
      </c>
      <c r="B107" s="157">
        <v>7420</v>
      </c>
      <c r="C107" s="156">
        <v>8</v>
      </c>
      <c r="D107" s="155">
        <v>16</v>
      </c>
      <c r="E107" s="158" t="s">
        <v>161</v>
      </c>
      <c r="F107" s="153">
        <v>8.7949999999999999</v>
      </c>
      <c r="G107" s="151">
        <v>100</v>
      </c>
      <c r="H107" s="153">
        <f>F107*G107/100</f>
        <v>8.7949999999999999</v>
      </c>
      <c r="I107" s="150">
        <v>8.7952999999999992</v>
      </c>
      <c r="J107" s="151">
        <v>100</v>
      </c>
      <c r="K107" s="150">
        <f>I107*J107/100</f>
        <v>8.7952999999999992</v>
      </c>
    </row>
    <row r="108" spans="1:11" s="136" customFormat="1" ht="30" x14ac:dyDescent="0.3">
      <c r="A108" s="157"/>
      <c r="B108" s="157">
        <v>7421</v>
      </c>
      <c r="C108" s="156">
        <v>1</v>
      </c>
      <c r="D108" s="155">
        <v>16</v>
      </c>
      <c r="E108" s="137" t="s">
        <v>160</v>
      </c>
      <c r="F108" s="153">
        <v>68.23</v>
      </c>
      <c r="G108" s="163">
        <v>100</v>
      </c>
      <c r="H108" s="153">
        <f>F108*G108/100</f>
        <v>68.23</v>
      </c>
      <c r="I108" s="150">
        <v>68.23</v>
      </c>
      <c r="J108" s="163">
        <v>100</v>
      </c>
      <c r="K108" s="150">
        <f>I108*J108/100</f>
        <v>68.23</v>
      </c>
    </row>
    <row r="109" spans="1:11" s="136" customFormat="1" ht="15" customHeight="1" x14ac:dyDescent="0.3">
      <c r="A109" s="157"/>
      <c r="B109" s="157">
        <v>7840</v>
      </c>
      <c r="C109" s="156">
        <v>80</v>
      </c>
      <c r="D109" s="155">
        <v>16</v>
      </c>
      <c r="E109" s="137" t="s">
        <v>159</v>
      </c>
      <c r="F109" s="153">
        <v>5</v>
      </c>
      <c r="G109" s="163">
        <v>100</v>
      </c>
      <c r="H109" s="153">
        <f>F109*G109/100</f>
        <v>5</v>
      </c>
      <c r="I109" s="150">
        <v>5</v>
      </c>
      <c r="J109" s="163">
        <v>100</v>
      </c>
      <c r="K109" s="150">
        <f>I109*J109/100</f>
        <v>5</v>
      </c>
    </row>
    <row r="110" spans="1:11" s="136" customFormat="1" ht="16.5" x14ac:dyDescent="0.3">
      <c r="A110" s="157">
        <v>15010100</v>
      </c>
      <c r="B110" s="157">
        <v>7521</v>
      </c>
      <c r="C110" s="156">
        <v>1</v>
      </c>
      <c r="D110" s="155">
        <v>49</v>
      </c>
      <c r="E110" s="158" t="s">
        <v>158</v>
      </c>
      <c r="F110" s="153">
        <v>24.713999999999999</v>
      </c>
      <c r="G110" s="151">
        <v>100</v>
      </c>
      <c r="H110" s="153">
        <f>F110*G110/100</f>
        <v>24.713999999999995</v>
      </c>
      <c r="I110" s="150">
        <v>24.713999999999999</v>
      </c>
      <c r="J110" s="151">
        <v>100</v>
      </c>
      <c r="K110" s="150">
        <f>I110*J110/100</f>
        <v>24.713999999999995</v>
      </c>
    </row>
    <row r="111" spans="1:11" s="136" customFormat="1" ht="16.5" x14ac:dyDescent="0.3">
      <c r="A111" s="157"/>
      <c r="B111" s="157">
        <v>7521</v>
      </c>
      <c r="C111" s="156">
        <v>2</v>
      </c>
      <c r="D111" s="155">
        <v>49</v>
      </c>
      <c r="E111" s="158" t="s">
        <v>157</v>
      </c>
      <c r="F111" s="153">
        <v>2</v>
      </c>
      <c r="G111" s="151">
        <v>100</v>
      </c>
      <c r="H111" s="153">
        <f>F111*G111/100</f>
        <v>2</v>
      </c>
      <c r="I111" s="150">
        <v>2</v>
      </c>
      <c r="J111" s="151">
        <v>100</v>
      </c>
      <c r="K111" s="150">
        <f>I111*J111/100</f>
        <v>2</v>
      </c>
    </row>
    <row r="112" spans="1:11" s="136" customFormat="1" ht="16.5" x14ac:dyDescent="0.3">
      <c r="A112" s="157"/>
      <c r="B112" s="157">
        <v>7521</v>
      </c>
      <c r="C112" s="156">
        <v>3</v>
      </c>
      <c r="D112" s="155">
        <v>49</v>
      </c>
      <c r="E112" s="158" t="s">
        <v>156</v>
      </c>
      <c r="F112" s="153">
        <v>5</v>
      </c>
      <c r="G112" s="151">
        <v>100</v>
      </c>
      <c r="H112" s="153">
        <f>F112*G112/100</f>
        <v>5</v>
      </c>
      <c r="I112" s="150">
        <v>5</v>
      </c>
      <c r="J112" s="151">
        <v>100</v>
      </c>
      <c r="K112" s="150">
        <f>I112*J112/100</f>
        <v>5</v>
      </c>
    </row>
    <row r="113" spans="1:11" s="136" customFormat="1" ht="16.5" x14ac:dyDescent="0.3">
      <c r="A113" s="157"/>
      <c r="B113" s="157">
        <v>7521</v>
      </c>
      <c r="C113" s="156">
        <v>4</v>
      </c>
      <c r="D113" s="155">
        <v>49</v>
      </c>
      <c r="E113" s="158" t="s">
        <v>155</v>
      </c>
      <c r="F113" s="153">
        <v>9</v>
      </c>
      <c r="G113" s="151">
        <v>100</v>
      </c>
      <c r="H113" s="153">
        <f>F113*G113/100</f>
        <v>9</v>
      </c>
      <c r="I113" s="150">
        <v>9</v>
      </c>
      <c r="J113" s="151">
        <v>100</v>
      </c>
      <c r="K113" s="150">
        <f>I113*J113/100</f>
        <v>9</v>
      </c>
    </row>
    <row r="114" spans="1:11" s="136" customFormat="1" ht="15" customHeight="1" x14ac:dyDescent="0.3">
      <c r="A114" s="157">
        <v>45010100</v>
      </c>
      <c r="B114" s="157">
        <v>7521</v>
      </c>
      <c r="C114" s="156">
        <v>35</v>
      </c>
      <c r="D114" s="155">
        <v>49</v>
      </c>
      <c r="E114" s="165" t="s">
        <v>154</v>
      </c>
      <c r="F114" s="153">
        <v>9.5</v>
      </c>
      <c r="G114" s="151">
        <v>100</v>
      </c>
      <c r="H114" s="153">
        <f>F114*G114/100</f>
        <v>9.5</v>
      </c>
      <c r="I114" s="150">
        <v>9.5</v>
      </c>
      <c r="J114" s="151">
        <v>100</v>
      </c>
      <c r="K114" s="150">
        <f>I114*J114/100</f>
        <v>9.5</v>
      </c>
    </row>
    <row r="115" spans="1:11" s="136" customFormat="1" ht="15" customHeight="1" x14ac:dyDescent="0.3">
      <c r="A115" s="157"/>
      <c r="B115" s="157">
        <v>7522</v>
      </c>
      <c r="C115" s="156">
        <v>13</v>
      </c>
      <c r="D115" s="155">
        <v>49</v>
      </c>
      <c r="E115" s="165" t="s">
        <v>154</v>
      </c>
      <c r="F115" s="153">
        <v>5.5</v>
      </c>
      <c r="G115" s="151">
        <v>100</v>
      </c>
      <c r="H115" s="153">
        <f>F115*G115/100</f>
        <v>5.5</v>
      </c>
      <c r="I115" s="150">
        <v>5.5</v>
      </c>
      <c r="J115" s="151">
        <v>100</v>
      </c>
      <c r="K115" s="150">
        <f>I115*J115/100</f>
        <v>5.5</v>
      </c>
    </row>
    <row r="116" spans="1:11" ht="15" customHeight="1" x14ac:dyDescent="0.3">
      <c r="A116" s="143"/>
      <c r="B116" s="143"/>
      <c r="C116" s="143"/>
      <c r="D116" s="166"/>
      <c r="E116" s="172" t="s">
        <v>153</v>
      </c>
      <c r="F116" s="170">
        <f>SUM(F105:F115)</f>
        <v>138.50400000000002</v>
      </c>
      <c r="G116" s="171"/>
      <c r="H116" s="170">
        <f>SUM(H105:H115)</f>
        <v>138.50400000000002</v>
      </c>
      <c r="I116" s="168">
        <f>SUM(I105:I115)</f>
        <v>138.5043</v>
      </c>
      <c r="J116" s="169"/>
      <c r="K116" s="168">
        <f>SUM(K105:K115)</f>
        <v>138.5043</v>
      </c>
    </row>
    <row r="117" spans="1:11" ht="15" customHeight="1" x14ac:dyDescent="0.3">
      <c r="A117" s="149"/>
      <c r="B117" s="149"/>
      <c r="C117" s="149"/>
      <c r="D117" s="148"/>
      <c r="E117" s="167" t="s">
        <v>152</v>
      </c>
      <c r="F117" s="145">
        <f>SUM(F102+F116)</f>
        <v>3486.1089999999999</v>
      </c>
      <c r="G117" s="146"/>
      <c r="H117" s="145">
        <f>SUM(H102+H116)</f>
        <v>3028.0919404000006</v>
      </c>
      <c r="I117" s="144">
        <f>SUM(I102+I116)</f>
        <v>3268.8853000000004</v>
      </c>
      <c r="J117" s="131"/>
      <c r="K117" s="144">
        <f>SUM(K102+K116)</f>
        <v>3201.358138000001</v>
      </c>
    </row>
    <row r="118" spans="1:11" s="127" customFormat="1" ht="15" customHeight="1" x14ac:dyDescent="0.3"/>
    <row r="119" spans="1:11" ht="15" customHeight="1" x14ac:dyDescent="0.3">
      <c r="A119" s="143"/>
      <c r="B119" s="143"/>
      <c r="C119" s="143"/>
      <c r="D119" s="166"/>
      <c r="E119" s="141" t="s">
        <v>151</v>
      </c>
      <c r="F119" s="141"/>
      <c r="G119" s="141"/>
      <c r="H119" s="141"/>
      <c r="I119" s="141"/>
      <c r="J119" s="141"/>
      <c r="K119" s="141"/>
    </row>
    <row r="120" spans="1:11" s="136" customFormat="1" ht="15" customHeight="1" x14ac:dyDescent="0.3">
      <c r="A120" s="157" t="s">
        <v>150</v>
      </c>
      <c r="B120" s="157"/>
      <c r="C120" s="157"/>
      <c r="D120" s="155"/>
      <c r="E120" s="137" t="s">
        <v>149</v>
      </c>
      <c r="F120" s="153">
        <v>6.0000000000000001E-3</v>
      </c>
      <c r="G120" s="163">
        <v>100</v>
      </c>
      <c r="H120" s="152">
        <f>F120*G120/100</f>
        <v>6.0000000000000001E-3</v>
      </c>
      <c r="I120" s="150">
        <v>6.0000000000000001E-3</v>
      </c>
      <c r="J120" s="163">
        <v>100</v>
      </c>
      <c r="K120" s="150">
        <f>I120*J120/100</f>
        <v>6.0000000000000001E-3</v>
      </c>
    </row>
    <row r="121" spans="1:11" s="136" customFormat="1" ht="15" customHeight="1" x14ac:dyDescent="0.3">
      <c r="A121" s="157">
        <v>11020200</v>
      </c>
      <c r="B121" s="157"/>
      <c r="C121" s="157"/>
      <c r="D121" s="155">
        <v>9</v>
      </c>
      <c r="E121" s="165" t="s">
        <v>148</v>
      </c>
      <c r="F121" s="153">
        <v>3.2</v>
      </c>
      <c r="G121" s="151">
        <v>0.1</v>
      </c>
      <c r="H121" s="152">
        <f>F121*G121/100</f>
        <v>3.2000000000000006E-3</v>
      </c>
      <c r="I121" s="150">
        <v>3.1840000000000002</v>
      </c>
      <c r="J121" s="151">
        <v>0.1</v>
      </c>
      <c r="K121" s="150">
        <f>I121*J121/100</f>
        <v>3.1840000000000002E-3</v>
      </c>
    </row>
    <row r="122" spans="1:11" s="136" customFormat="1" ht="15" customHeight="1" x14ac:dyDescent="0.3">
      <c r="A122" s="157"/>
      <c r="B122" s="157"/>
      <c r="C122" s="157"/>
      <c r="D122" s="155">
        <v>16</v>
      </c>
      <c r="E122" s="165" t="s">
        <v>148</v>
      </c>
      <c r="F122" s="153">
        <v>3.2</v>
      </c>
      <c r="G122" s="151">
        <v>40.9</v>
      </c>
      <c r="H122" s="152">
        <f>F122*G122/100</f>
        <v>1.3088</v>
      </c>
      <c r="I122" s="150">
        <v>3.1840000000000002</v>
      </c>
      <c r="J122" s="151">
        <v>40.6</v>
      </c>
      <c r="K122" s="150">
        <f>I122*J122/100</f>
        <v>1.2927040000000003</v>
      </c>
    </row>
    <row r="123" spans="1:11" s="136" customFormat="1" ht="15" customHeight="1" x14ac:dyDescent="0.3">
      <c r="A123" s="157"/>
      <c r="B123" s="157"/>
      <c r="C123" s="157"/>
      <c r="D123" s="155">
        <v>31</v>
      </c>
      <c r="E123" s="165" t="s">
        <v>148</v>
      </c>
      <c r="F123" s="153">
        <v>3.2</v>
      </c>
      <c r="G123" s="151">
        <v>59</v>
      </c>
      <c r="H123" s="152">
        <f>F123*G123/100</f>
        <v>1.8880000000000001</v>
      </c>
      <c r="I123" s="150">
        <v>3.1840000000000002</v>
      </c>
      <c r="J123" s="151">
        <v>59.3</v>
      </c>
      <c r="K123" s="150">
        <f>I123*J123/100</f>
        <v>1.8881120000000002</v>
      </c>
    </row>
    <row r="124" spans="1:11" s="136" customFormat="1" ht="15" customHeight="1" x14ac:dyDescent="0.3">
      <c r="A124" s="157">
        <v>11030100</v>
      </c>
      <c r="B124" s="157"/>
      <c r="C124" s="157"/>
      <c r="D124" s="155">
        <v>9</v>
      </c>
      <c r="E124" s="137" t="s">
        <v>147</v>
      </c>
      <c r="F124" s="153">
        <v>84.088999999999999</v>
      </c>
      <c r="G124" s="163">
        <v>100</v>
      </c>
      <c r="H124" s="152">
        <f>F124*G124/100</f>
        <v>84.088999999999999</v>
      </c>
      <c r="I124" s="164">
        <v>84.001000000000005</v>
      </c>
      <c r="J124" s="163">
        <v>100</v>
      </c>
      <c r="K124" s="150">
        <f>I124*J124/100</f>
        <v>84.001000000000005</v>
      </c>
    </row>
    <row r="125" spans="1:11" s="136" customFormat="1" ht="31.5" x14ac:dyDescent="0.3">
      <c r="A125" s="157">
        <v>11030200</v>
      </c>
      <c r="B125" s="157"/>
      <c r="C125" s="157"/>
      <c r="D125" s="155"/>
      <c r="E125" s="137" t="s">
        <v>146</v>
      </c>
      <c r="F125" s="153">
        <v>36.665999999999997</v>
      </c>
      <c r="G125" s="163">
        <v>100</v>
      </c>
      <c r="H125" s="152">
        <f>F125*G125/100</f>
        <v>36.665999999999997</v>
      </c>
      <c r="I125" s="150">
        <v>36.709000000000003</v>
      </c>
      <c r="J125" s="163">
        <v>100</v>
      </c>
      <c r="K125" s="150">
        <f>I125*J125/100</f>
        <v>36.709000000000003</v>
      </c>
    </row>
    <row r="126" spans="1:11" s="136" customFormat="1" ht="30" customHeight="1" x14ac:dyDescent="0.3">
      <c r="A126" s="157">
        <v>21010400</v>
      </c>
      <c r="B126" s="157">
        <v>7660</v>
      </c>
      <c r="C126" s="157">
        <v>901</v>
      </c>
      <c r="D126" s="155">
        <v>9</v>
      </c>
      <c r="E126" s="137" t="s">
        <v>145</v>
      </c>
      <c r="F126" s="153">
        <v>0.25</v>
      </c>
      <c r="G126" s="163">
        <v>100</v>
      </c>
      <c r="H126" s="152">
        <f>F126*G126/100</f>
        <v>0.25</v>
      </c>
      <c r="I126" s="150">
        <v>0.25</v>
      </c>
      <c r="J126" s="163">
        <v>100</v>
      </c>
      <c r="K126" s="150">
        <f>I126*J126/100</f>
        <v>0.25</v>
      </c>
    </row>
    <row r="127" spans="1:11" s="136" customFormat="1" ht="46.5" x14ac:dyDescent="0.2">
      <c r="A127" s="157">
        <v>30020800</v>
      </c>
      <c r="B127" s="157"/>
      <c r="C127" s="157"/>
      <c r="D127" s="155"/>
      <c r="E127" s="137" t="s">
        <v>144</v>
      </c>
      <c r="F127" s="162">
        <v>28.532</v>
      </c>
      <c r="G127" s="160"/>
      <c r="H127" s="161">
        <v>24.667999999999999</v>
      </c>
      <c r="I127" s="159">
        <v>28.832999999999998</v>
      </c>
      <c r="J127" s="160"/>
      <c r="K127" s="159">
        <v>24.696000000000002</v>
      </c>
    </row>
    <row r="128" spans="1:11" s="136" customFormat="1" ht="16.5" x14ac:dyDescent="0.3">
      <c r="A128" s="157">
        <v>14020101</v>
      </c>
      <c r="B128" s="157"/>
      <c r="C128" s="157"/>
      <c r="D128" s="155">
        <v>25</v>
      </c>
      <c r="E128" s="158" t="s">
        <v>143</v>
      </c>
      <c r="F128" s="153">
        <v>74</v>
      </c>
      <c r="G128" s="151">
        <v>100</v>
      </c>
      <c r="H128" s="152">
        <f>F128*G128/100</f>
        <v>74</v>
      </c>
      <c r="I128" s="150">
        <v>74</v>
      </c>
      <c r="J128" s="151">
        <v>100</v>
      </c>
      <c r="K128" s="150">
        <f>I128*J128/100</f>
        <v>74</v>
      </c>
    </row>
    <row r="129" spans="1:11" s="136" customFormat="1" ht="16.5" x14ac:dyDescent="0.3">
      <c r="A129" s="157">
        <v>42020202</v>
      </c>
      <c r="B129" s="157">
        <v>7270</v>
      </c>
      <c r="C129" s="156">
        <v>0</v>
      </c>
      <c r="D129" s="155"/>
      <c r="E129" s="154" t="s">
        <v>142</v>
      </c>
      <c r="F129" s="153">
        <v>1.49</v>
      </c>
      <c r="G129" s="151">
        <v>100</v>
      </c>
      <c r="H129" s="152">
        <f>F129*G129/100</f>
        <v>1.49</v>
      </c>
      <c r="I129" s="150">
        <v>1.49</v>
      </c>
      <c r="J129" s="151">
        <v>100</v>
      </c>
      <c r="K129" s="150">
        <f>I129*J129/100</f>
        <v>1.49</v>
      </c>
    </row>
    <row r="130" spans="1:11" ht="15" customHeight="1" x14ac:dyDescent="0.3">
      <c r="A130" s="149"/>
      <c r="B130" s="149"/>
      <c r="C130" s="149"/>
      <c r="D130" s="148"/>
      <c r="E130" s="147" t="s">
        <v>141</v>
      </c>
      <c r="F130" s="145">
        <f>SUM(F120:F129)</f>
        <v>234.63300000000001</v>
      </c>
      <c r="G130" s="146"/>
      <c r="H130" s="145">
        <f>SUM(H120:H129)</f>
        <v>224.369</v>
      </c>
      <c r="I130" s="144">
        <f>SUM(I120:I129)</f>
        <v>234.84100000000001</v>
      </c>
      <c r="J130" s="131"/>
      <c r="K130" s="144">
        <f>SUM(K120:K129)</f>
        <v>224.33600000000001</v>
      </c>
    </row>
    <row r="131" spans="1:11" ht="15" customHeight="1" x14ac:dyDescent="0.3">
      <c r="A131" s="143"/>
      <c r="B131" s="143"/>
      <c r="C131" s="143"/>
      <c r="D131" s="142"/>
      <c r="E131" s="141" t="s">
        <v>140</v>
      </c>
      <c r="F131" s="141"/>
      <c r="G131" s="141"/>
      <c r="H131" s="141"/>
      <c r="I131" s="141"/>
      <c r="J131" s="141"/>
      <c r="K131" s="141"/>
    </row>
    <row r="132" spans="1:11" s="134" customFormat="1" ht="31.5" x14ac:dyDescent="0.2">
      <c r="A132" s="140" t="s">
        <v>139</v>
      </c>
      <c r="B132" s="139"/>
      <c r="C132" s="139"/>
      <c r="D132" s="138">
        <v>94</v>
      </c>
      <c r="E132" s="137" t="s">
        <v>138</v>
      </c>
      <c r="F132" s="135">
        <v>3602.83</v>
      </c>
      <c r="G132" s="136"/>
      <c r="H132" s="135"/>
      <c r="I132" s="135">
        <v>3602.75</v>
      </c>
      <c r="J132" s="136"/>
      <c r="K132" s="135"/>
    </row>
    <row r="133" spans="1:11" ht="15" customHeight="1" x14ac:dyDescent="0.3">
      <c r="A133" s="133"/>
      <c r="B133" s="133"/>
      <c r="C133" s="133"/>
      <c r="D133" s="133"/>
      <c r="E133" s="132" t="s">
        <v>87</v>
      </c>
      <c r="F133" s="130">
        <f>SUM(F117+F130+F132)</f>
        <v>7323.5720000000001</v>
      </c>
      <c r="G133" s="131"/>
      <c r="H133" s="130">
        <f>SUM(H117+H130+H132)</f>
        <v>3252.4609404000007</v>
      </c>
      <c r="I133" s="130">
        <f>SUM(I117+I130+I132)</f>
        <v>7106.4763000000003</v>
      </c>
      <c r="J133" s="131"/>
      <c r="K133" s="130">
        <f>SUM(K117+K130+K132)</f>
        <v>3425.6941380000007</v>
      </c>
    </row>
    <row r="135" spans="1:11" s="129" customFormat="1" ht="15" customHeight="1" x14ac:dyDescent="0.3">
      <c r="A135" s="129" t="s">
        <v>137</v>
      </c>
    </row>
    <row r="136" spans="1:11" s="127" customFormat="1" ht="15" customHeight="1" x14ac:dyDescent="0.3">
      <c r="A136" s="128" t="s">
        <v>136</v>
      </c>
    </row>
  </sheetData>
  <mergeCells count="17">
    <mergeCell ref="A1:XFD1"/>
    <mergeCell ref="A2:XFD2"/>
    <mergeCell ref="A136:XFD136"/>
    <mergeCell ref="A135:XFD135"/>
    <mergeCell ref="A3:XFD3"/>
    <mergeCell ref="B4:C4"/>
    <mergeCell ref="F4:H4"/>
    <mergeCell ref="I4:K4"/>
    <mergeCell ref="A118:XFD118"/>
    <mergeCell ref="E119:K119"/>
    <mergeCell ref="E131:K131"/>
    <mergeCell ref="J5:K5"/>
    <mergeCell ref="A7:XFD7"/>
    <mergeCell ref="E8:K8"/>
    <mergeCell ref="E9:K9"/>
    <mergeCell ref="A103:XFD103"/>
    <mergeCell ref="E104:K104"/>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2"/>
  <sheetViews>
    <sheetView workbookViewId="0">
      <selection sqref="A1:IV1"/>
    </sheetView>
  </sheetViews>
  <sheetFormatPr baseColWidth="10" defaultRowHeight="15" x14ac:dyDescent="0.3"/>
  <cols>
    <col min="1" max="1" width="10.28515625" style="211" customWidth="1"/>
    <col min="2" max="3" width="5" style="211" bestFit="1" customWidth="1"/>
    <col min="4" max="4" width="4.42578125" style="211" customWidth="1"/>
    <col min="5" max="5" width="83.7109375" style="211" customWidth="1"/>
    <col min="6" max="6" width="9.28515625" style="124" bestFit="1" customWidth="1"/>
    <col min="7" max="16384" width="11.42578125" style="124"/>
  </cols>
  <sheetData>
    <row r="1" spans="1:6" s="293" customFormat="1" x14ac:dyDescent="0.3">
      <c r="A1" s="293" t="s">
        <v>323</v>
      </c>
    </row>
    <row r="2" spans="1:6" s="292" customFormat="1" ht="16.5" x14ac:dyDescent="0.3">
      <c r="A2" s="292" t="s">
        <v>274</v>
      </c>
    </row>
    <row r="3" spans="1:6" s="257" customFormat="1" ht="14.25" x14ac:dyDescent="0.3"/>
    <row r="4" spans="1:6" s="126" customFormat="1" x14ac:dyDescent="0.3">
      <c r="A4" s="205" t="s">
        <v>322</v>
      </c>
      <c r="B4" s="291" t="s">
        <v>272</v>
      </c>
      <c r="C4" s="291"/>
      <c r="D4" s="290" t="s">
        <v>266</v>
      </c>
      <c r="E4" s="290" t="s">
        <v>321</v>
      </c>
      <c r="F4" s="289"/>
    </row>
    <row r="5" spans="1:6" s="211" customFormat="1" x14ac:dyDescent="0.3">
      <c r="A5" s="198" t="s">
        <v>263</v>
      </c>
      <c r="B5" s="149" t="s">
        <v>268</v>
      </c>
      <c r="C5" s="288" t="s">
        <v>267</v>
      </c>
      <c r="D5" s="287"/>
      <c r="E5" s="287"/>
      <c r="F5" s="243"/>
    </row>
    <row r="6" spans="1:6" s="286" customFormat="1" x14ac:dyDescent="0.3"/>
    <row r="7" spans="1:6" s="211" customFormat="1" ht="18.600000000000001" customHeight="1" x14ac:dyDescent="0.3">
      <c r="A7" s="182">
        <v>10010100</v>
      </c>
      <c r="B7" s="182">
        <v>7800</v>
      </c>
      <c r="C7" s="182">
        <v>101</v>
      </c>
      <c r="D7" s="285">
        <v>16</v>
      </c>
      <c r="E7" s="235" t="s">
        <v>320</v>
      </c>
      <c r="F7" s="235"/>
    </row>
    <row r="8" spans="1:6" s="211" customFormat="1" ht="34.9" customHeight="1" x14ac:dyDescent="0.3">
      <c r="A8" s="216">
        <v>10010200</v>
      </c>
      <c r="B8" s="216">
        <v>7663</v>
      </c>
      <c r="C8" s="216">
        <v>900</v>
      </c>
      <c r="D8" s="284">
        <v>16</v>
      </c>
      <c r="E8" s="251" t="s">
        <v>319</v>
      </c>
      <c r="F8" s="239"/>
    </row>
    <row r="9" spans="1:6" s="173" customFormat="1" x14ac:dyDescent="0.3"/>
    <row r="10" spans="1:6" ht="33" customHeight="1" x14ac:dyDescent="0.3">
      <c r="A10" s="283" t="s">
        <v>150</v>
      </c>
      <c r="B10" s="282"/>
      <c r="C10" s="282"/>
      <c r="D10" s="281"/>
      <c r="E10" s="239" t="s">
        <v>318</v>
      </c>
      <c r="F10" s="239"/>
    </row>
    <row r="11" spans="1:6" s="280" customFormat="1" x14ac:dyDescent="0.2"/>
    <row r="12" spans="1:6" s="235" customFormat="1" ht="68.45" customHeight="1" x14ac:dyDescent="0.2">
      <c r="A12" s="216">
        <v>11020200</v>
      </c>
      <c r="B12" s="239"/>
      <c r="C12" s="239"/>
      <c r="D12" s="255"/>
      <c r="E12" s="239" t="s">
        <v>317</v>
      </c>
      <c r="F12" s="239"/>
    </row>
    <row r="13" spans="1:6" s="279" customFormat="1" x14ac:dyDescent="0.3"/>
    <row r="14" spans="1:6" s="138" customFormat="1" ht="99.6" customHeight="1" x14ac:dyDescent="0.2">
      <c r="A14" s="253" t="s">
        <v>316</v>
      </c>
      <c r="B14" s="234"/>
      <c r="C14" s="234"/>
      <c r="D14" s="240"/>
      <c r="E14" s="239" t="s">
        <v>315</v>
      </c>
      <c r="F14" s="239"/>
    </row>
    <row r="15" spans="1:6" s="279" customFormat="1" x14ac:dyDescent="0.3"/>
    <row r="16" spans="1:6" s="138" customFormat="1" ht="244.9" customHeight="1" x14ac:dyDescent="0.2">
      <c r="A16" s="234">
        <v>12020200</v>
      </c>
      <c r="B16" s="234"/>
      <c r="C16" s="234"/>
      <c r="D16" s="240"/>
      <c r="E16" s="239" t="s">
        <v>314</v>
      </c>
      <c r="F16" s="239"/>
    </row>
    <row r="17" spans="1:6" s="278" customFormat="1" x14ac:dyDescent="0.2">
      <c r="A17" s="230"/>
    </row>
    <row r="18" spans="1:6" s="136" customFormat="1" ht="69" customHeight="1" x14ac:dyDescent="0.2">
      <c r="A18" s="277">
        <v>12020200</v>
      </c>
      <c r="B18" s="251"/>
      <c r="C18" s="251"/>
      <c r="D18" s="255"/>
      <c r="E18" s="251" t="s">
        <v>313</v>
      </c>
      <c r="F18" s="251"/>
    </row>
    <row r="19" spans="1:6" s="276" customFormat="1" x14ac:dyDescent="0.2"/>
    <row r="20" spans="1:6" s="270" customFormat="1" x14ac:dyDescent="0.3">
      <c r="A20" s="273"/>
      <c r="B20" s="219"/>
      <c r="D20" s="275"/>
      <c r="E20" s="421" t="s">
        <v>455</v>
      </c>
      <c r="F20" s="274">
        <v>2013</v>
      </c>
    </row>
    <row r="21" spans="1:6" s="270" customFormat="1" x14ac:dyDescent="0.3">
      <c r="A21" s="273"/>
      <c r="B21" s="272">
        <v>7840</v>
      </c>
      <c r="C21" s="265">
        <v>5</v>
      </c>
      <c r="D21" s="271">
        <v>16</v>
      </c>
      <c r="E21" s="184" t="s">
        <v>312</v>
      </c>
      <c r="F21" s="218">
        <v>3.1</v>
      </c>
    </row>
    <row r="22" spans="1:6" s="184" customFormat="1" x14ac:dyDescent="0.2">
      <c r="B22" s="268">
        <v>7840</v>
      </c>
      <c r="C22" s="156">
        <v>6</v>
      </c>
      <c r="D22" s="267">
        <v>16</v>
      </c>
      <c r="E22" s="184" t="s">
        <v>311</v>
      </c>
      <c r="F22" s="269">
        <v>0.37</v>
      </c>
    </row>
    <row r="23" spans="1:6" s="136" customFormat="1" x14ac:dyDescent="0.2">
      <c r="B23" s="268">
        <v>7840</v>
      </c>
      <c r="C23" s="156">
        <v>8</v>
      </c>
      <c r="D23" s="267">
        <v>16</v>
      </c>
      <c r="E23" s="184" t="s">
        <v>246</v>
      </c>
      <c r="F23" s="269">
        <v>4.5</v>
      </c>
    </row>
    <row r="24" spans="1:6" s="136" customFormat="1" x14ac:dyDescent="0.2">
      <c r="B24" s="268">
        <v>7840</v>
      </c>
      <c r="C24" s="156">
        <v>11</v>
      </c>
      <c r="D24" s="267">
        <v>16</v>
      </c>
      <c r="E24" s="184" t="s">
        <v>245</v>
      </c>
      <c r="F24" s="269">
        <v>4.9000000000000004</v>
      </c>
    </row>
    <row r="25" spans="1:6" s="262" customFormat="1" x14ac:dyDescent="0.3">
      <c r="B25" s="268">
        <v>7840</v>
      </c>
      <c r="C25" s="156">
        <v>13</v>
      </c>
      <c r="D25" s="267">
        <v>16</v>
      </c>
      <c r="E25" s="219" t="s">
        <v>244</v>
      </c>
      <c r="F25" s="188">
        <v>1E-3</v>
      </c>
    </row>
    <row r="26" spans="1:6" s="262" customFormat="1" x14ac:dyDescent="0.3">
      <c r="B26" s="268">
        <v>7840</v>
      </c>
      <c r="C26" s="156">
        <v>14</v>
      </c>
      <c r="D26" s="267">
        <v>16</v>
      </c>
      <c r="E26" s="219" t="s">
        <v>243</v>
      </c>
      <c r="F26" s="188">
        <v>3.57</v>
      </c>
    </row>
    <row r="27" spans="1:6" s="262" customFormat="1" x14ac:dyDescent="0.3">
      <c r="B27" s="268">
        <v>7840</v>
      </c>
      <c r="C27" s="156">
        <v>15</v>
      </c>
      <c r="D27" s="267">
        <v>16</v>
      </c>
      <c r="E27" s="219" t="s">
        <v>242</v>
      </c>
      <c r="F27" s="188">
        <v>1E-3</v>
      </c>
    </row>
    <row r="28" spans="1:6" s="262" customFormat="1" x14ac:dyDescent="0.3">
      <c r="B28" s="268">
        <v>7840</v>
      </c>
      <c r="C28" s="156">
        <v>22</v>
      </c>
      <c r="D28" s="267">
        <v>16</v>
      </c>
      <c r="E28" s="219" t="s">
        <v>241</v>
      </c>
      <c r="F28" s="188">
        <v>0.22</v>
      </c>
    </row>
    <row r="29" spans="1:6" s="262" customFormat="1" x14ac:dyDescent="0.3">
      <c r="B29" s="268">
        <v>7840</v>
      </c>
      <c r="C29" s="156">
        <v>23</v>
      </c>
      <c r="D29" s="267">
        <v>16</v>
      </c>
      <c r="E29" s="219" t="s">
        <v>310</v>
      </c>
      <c r="F29" s="188">
        <v>1.1200000000000001</v>
      </c>
    </row>
    <row r="30" spans="1:6" s="262" customFormat="1" x14ac:dyDescent="0.3">
      <c r="B30" s="268">
        <v>7840</v>
      </c>
      <c r="C30" s="156">
        <v>24</v>
      </c>
      <c r="D30" s="267">
        <v>16</v>
      </c>
      <c r="E30" s="179" t="s">
        <v>309</v>
      </c>
      <c r="F30" s="188">
        <v>6.8</v>
      </c>
    </row>
    <row r="31" spans="1:6" s="262" customFormat="1" x14ac:dyDescent="0.3">
      <c r="B31" s="268">
        <v>7840</v>
      </c>
      <c r="C31" s="156">
        <v>25</v>
      </c>
      <c r="D31" s="267">
        <v>16</v>
      </c>
      <c r="E31" s="179" t="s">
        <v>238</v>
      </c>
      <c r="F31" s="188">
        <v>4.5</v>
      </c>
    </row>
    <row r="32" spans="1:6" s="262" customFormat="1" x14ac:dyDescent="0.3">
      <c r="A32" s="266"/>
      <c r="B32" s="268">
        <v>7840</v>
      </c>
      <c r="C32" s="156">
        <v>26</v>
      </c>
      <c r="D32" s="267">
        <v>16</v>
      </c>
      <c r="E32" s="179" t="s">
        <v>237</v>
      </c>
      <c r="F32" s="188">
        <v>1E-3</v>
      </c>
    </row>
    <row r="33" spans="1:6" s="262" customFormat="1" x14ac:dyDescent="0.3">
      <c r="A33" s="266"/>
      <c r="B33" s="192">
        <v>7840</v>
      </c>
      <c r="C33" s="265">
        <v>73</v>
      </c>
      <c r="D33" s="264">
        <v>16</v>
      </c>
      <c r="E33" s="136" t="s">
        <v>208</v>
      </c>
      <c r="F33" s="188">
        <v>2.9009999999999998</v>
      </c>
    </row>
    <row r="34" spans="1:6" s="262" customFormat="1" x14ac:dyDescent="0.3">
      <c r="A34" s="266"/>
      <c r="B34" s="192">
        <v>7840</v>
      </c>
      <c r="C34" s="265">
        <v>74</v>
      </c>
      <c r="D34" s="264">
        <v>16</v>
      </c>
      <c r="E34" s="136" t="s">
        <v>207</v>
      </c>
      <c r="F34" s="263">
        <v>1.9</v>
      </c>
    </row>
    <row r="35" spans="1:6" x14ac:dyDescent="0.3">
      <c r="A35" s="261"/>
      <c r="B35" s="260"/>
      <c r="C35" s="260"/>
      <c r="D35" s="259"/>
      <c r="E35" s="258" t="s">
        <v>277</v>
      </c>
      <c r="F35" s="214">
        <f>SUM(F21:F34)</f>
        <v>33.884</v>
      </c>
    </row>
    <row r="36" spans="1:6" s="257" customFormat="1" ht="14.25" x14ac:dyDescent="0.3"/>
    <row r="37" spans="1:6" s="136" customFormat="1" ht="18.600000000000001" customHeight="1" x14ac:dyDescent="0.2">
      <c r="A37" s="253" t="s">
        <v>308</v>
      </c>
      <c r="B37" s="239"/>
      <c r="C37" s="239"/>
      <c r="D37" s="240">
        <v>25</v>
      </c>
      <c r="E37" s="239" t="s">
        <v>307</v>
      </c>
      <c r="F37" s="239"/>
    </row>
    <row r="38" spans="1:6" s="256" customFormat="1" x14ac:dyDescent="0.2"/>
    <row r="39" spans="1:6" s="136" customFormat="1" ht="53.45" customHeight="1" x14ac:dyDescent="0.2">
      <c r="A39" s="216">
        <v>15010100</v>
      </c>
      <c r="B39" s="234">
        <v>7521</v>
      </c>
      <c r="C39" s="234" t="s">
        <v>306</v>
      </c>
      <c r="D39" s="255"/>
      <c r="E39" s="239" t="s">
        <v>305</v>
      </c>
      <c r="F39" s="254"/>
    </row>
    <row r="40" spans="1:6" s="230" customFormat="1" x14ac:dyDescent="0.2"/>
    <row r="41" spans="1:6" s="138" customFormat="1" ht="65.45" customHeight="1" x14ac:dyDescent="0.2">
      <c r="A41" s="234">
        <v>15010100</v>
      </c>
      <c r="B41" s="234">
        <v>7800</v>
      </c>
      <c r="C41" s="234" t="s">
        <v>304</v>
      </c>
      <c r="D41" s="240"/>
      <c r="E41" s="239" t="s">
        <v>303</v>
      </c>
      <c r="F41" s="239"/>
    </row>
    <row r="42" spans="1:6" s="230" customFormat="1" x14ac:dyDescent="0.2"/>
    <row r="43" spans="1:6" s="138" customFormat="1" ht="18.600000000000001" customHeight="1" x14ac:dyDescent="0.2">
      <c r="A43" s="234">
        <v>21010400</v>
      </c>
      <c r="B43" s="234"/>
      <c r="C43" s="234"/>
      <c r="D43" s="240"/>
      <c r="E43" s="239" t="s">
        <v>299</v>
      </c>
      <c r="F43" s="239"/>
    </row>
    <row r="44" spans="1:6" s="230" customFormat="1" x14ac:dyDescent="0.2"/>
    <row r="45" spans="1:6" s="184" customFormat="1" ht="34.15" customHeight="1" x14ac:dyDescent="0.2">
      <c r="A45" s="253" t="s">
        <v>302</v>
      </c>
      <c r="B45" s="251"/>
      <c r="C45" s="251"/>
      <c r="D45" s="252"/>
      <c r="E45" s="251" t="s">
        <v>301</v>
      </c>
      <c r="F45" s="251"/>
    </row>
    <row r="46" spans="1:6" s="230" customFormat="1" x14ac:dyDescent="0.2"/>
    <row r="47" spans="1:6" s="138" customFormat="1" ht="18.600000000000001" customHeight="1" x14ac:dyDescent="0.2">
      <c r="A47" s="234">
        <v>40020100</v>
      </c>
      <c r="B47" s="234">
        <v>7800</v>
      </c>
      <c r="C47" s="234">
        <v>100</v>
      </c>
      <c r="D47" s="234">
        <v>16</v>
      </c>
      <c r="E47" s="250" t="s">
        <v>300</v>
      </c>
      <c r="F47" s="234"/>
    </row>
    <row r="48" spans="1:6" s="230" customFormat="1" x14ac:dyDescent="0.2"/>
    <row r="49" spans="1:6" s="138" customFormat="1" ht="18.600000000000001" customHeight="1" x14ac:dyDescent="0.2">
      <c r="A49" s="182">
        <v>42010100</v>
      </c>
      <c r="B49" s="249">
        <v>7800</v>
      </c>
      <c r="C49" s="249">
        <v>100</v>
      </c>
      <c r="D49" s="248">
        <v>42</v>
      </c>
      <c r="E49" s="136" t="s">
        <v>299</v>
      </c>
    </row>
    <row r="50" spans="1:6" s="138" customFormat="1" ht="18.600000000000001" customHeight="1" x14ac:dyDescent="0.3">
      <c r="A50" s="247">
        <v>42020202</v>
      </c>
      <c r="B50" s="246">
        <v>7270</v>
      </c>
      <c r="C50" s="245">
        <v>0</v>
      </c>
      <c r="D50" s="244">
        <v>42</v>
      </c>
      <c r="E50" s="239" t="s">
        <v>299</v>
      </c>
      <c r="F50" s="243"/>
    </row>
    <row r="51" spans="1:6" s="230" customFormat="1" x14ac:dyDescent="0.2"/>
    <row r="52" spans="1:6" s="138" customFormat="1" ht="82.15" customHeight="1" x14ac:dyDescent="0.2">
      <c r="A52" s="234">
        <v>45020100</v>
      </c>
      <c r="B52" s="242">
        <v>825</v>
      </c>
      <c r="C52" s="241">
        <v>0</v>
      </c>
      <c r="D52" s="240"/>
      <c r="E52" s="239" t="s">
        <v>298</v>
      </c>
      <c r="F52" s="239"/>
    </row>
    <row r="53" spans="1:6" s="230" customFormat="1" x14ac:dyDescent="0.2"/>
    <row r="54" spans="1:6" s="138" customFormat="1" ht="78.599999999999994" customHeight="1" x14ac:dyDescent="0.2">
      <c r="A54" s="234">
        <v>45020100</v>
      </c>
      <c r="B54" s="234">
        <v>7270</v>
      </c>
      <c r="C54" s="241">
        <v>60</v>
      </c>
      <c r="D54" s="240"/>
      <c r="E54" s="239" t="s">
        <v>297</v>
      </c>
      <c r="F54" s="239"/>
    </row>
    <row r="55" spans="1:6" s="230" customFormat="1" x14ac:dyDescent="0.2"/>
    <row r="56" spans="1:6" s="138" customFormat="1" ht="94.9" customHeight="1" x14ac:dyDescent="0.2">
      <c r="A56" s="234">
        <v>45020100</v>
      </c>
      <c r="B56" s="234">
        <v>7840</v>
      </c>
      <c r="C56" s="241">
        <v>0</v>
      </c>
      <c r="D56" s="240"/>
      <c r="E56" s="239" t="s">
        <v>296</v>
      </c>
      <c r="F56" s="239"/>
    </row>
    <row r="57" spans="1:6" s="238" customFormat="1" x14ac:dyDescent="0.2">
      <c r="A57" s="230"/>
    </row>
    <row r="58" spans="1:6" s="139" customFormat="1" ht="99" customHeight="1" x14ac:dyDescent="0.2">
      <c r="A58" s="237">
        <v>45020100</v>
      </c>
      <c r="B58" s="229" t="s">
        <v>172</v>
      </c>
      <c r="C58" s="228" t="s">
        <v>295</v>
      </c>
      <c r="D58" s="236"/>
      <c r="E58" s="235" t="s">
        <v>294</v>
      </c>
    </row>
    <row r="59" spans="1:6" s="139" customFormat="1" ht="33" customHeight="1" x14ac:dyDescent="0.2">
      <c r="A59" s="138"/>
      <c r="E59" s="136" t="s">
        <v>289</v>
      </c>
    </row>
    <row r="60" spans="1:6" s="134" customFormat="1" x14ac:dyDescent="0.2">
      <c r="A60" s="136"/>
    </row>
    <row r="61" spans="1:6" s="139" customFormat="1" x14ac:dyDescent="0.2">
      <c r="A61" s="138"/>
      <c r="E61" s="222" t="s">
        <v>293</v>
      </c>
      <c r="F61" s="221">
        <v>2013</v>
      </c>
    </row>
    <row r="62" spans="1:6" s="139" customFormat="1" x14ac:dyDescent="0.2">
      <c r="A62" s="234"/>
      <c r="B62" s="233"/>
      <c r="C62" s="233"/>
      <c r="D62" s="233"/>
      <c r="E62" s="232" t="s">
        <v>292</v>
      </c>
      <c r="F62" s="231">
        <v>8.4109999999999996</v>
      </c>
    </row>
    <row r="63" spans="1:6" s="230" customFormat="1" x14ac:dyDescent="0.2"/>
    <row r="64" spans="1:6" s="136" customFormat="1" ht="103.15" customHeight="1" x14ac:dyDescent="0.2">
      <c r="A64" s="157">
        <v>45020400</v>
      </c>
      <c r="B64" s="229" t="s">
        <v>172</v>
      </c>
      <c r="C64" s="228" t="s">
        <v>291</v>
      </c>
      <c r="D64" s="227"/>
      <c r="E64" s="137" t="s">
        <v>290</v>
      </c>
      <c r="F64" s="137"/>
    </row>
    <row r="65" spans="5:6" s="137" customFormat="1" ht="36.6" customHeight="1" x14ac:dyDescent="0.2">
      <c r="E65" s="136" t="s">
        <v>289</v>
      </c>
    </row>
    <row r="66" spans="5:6" s="137" customFormat="1" ht="16.149999999999999" customHeight="1" x14ac:dyDescent="0.2">
      <c r="E66" s="136"/>
    </row>
    <row r="67" spans="5:6" s="137" customFormat="1" x14ac:dyDescent="0.2">
      <c r="E67" s="225" t="s">
        <v>288</v>
      </c>
      <c r="F67" s="221">
        <v>2013</v>
      </c>
    </row>
    <row r="68" spans="5:6" s="137" customFormat="1" x14ac:dyDescent="0.2">
      <c r="E68" s="219" t="s">
        <v>283</v>
      </c>
      <c r="F68" s="226">
        <v>2.52</v>
      </c>
    </row>
    <row r="69" spans="5:6" s="137" customFormat="1" x14ac:dyDescent="0.2">
      <c r="E69" s="219" t="s">
        <v>282</v>
      </c>
      <c r="F69" s="226">
        <v>5.4</v>
      </c>
    </row>
    <row r="70" spans="5:6" s="137" customFormat="1" x14ac:dyDescent="0.2">
      <c r="E70" s="219" t="s">
        <v>287</v>
      </c>
      <c r="F70" s="226">
        <v>200.16900000000001</v>
      </c>
    </row>
    <row r="71" spans="5:6" s="137" customFormat="1" x14ac:dyDescent="0.2">
      <c r="E71" s="224" t="s">
        <v>277</v>
      </c>
      <c r="F71" s="223">
        <f>SUM(F68:F70)</f>
        <v>208.089</v>
      </c>
    </row>
    <row r="72" spans="5:6" s="137" customFormat="1" x14ac:dyDescent="0.2"/>
    <row r="73" spans="5:6" s="157" customFormat="1" x14ac:dyDescent="0.2">
      <c r="E73" s="225" t="s">
        <v>286</v>
      </c>
      <c r="F73" s="221">
        <v>2013</v>
      </c>
    </row>
    <row r="74" spans="5:6" s="157" customFormat="1" x14ac:dyDescent="0.2">
      <c r="E74" s="219" t="s">
        <v>283</v>
      </c>
      <c r="F74" s="220">
        <v>28.289000000000001</v>
      </c>
    </row>
    <row r="75" spans="5:6" s="157" customFormat="1" x14ac:dyDescent="0.2">
      <c r="E75" s="219" t="s">
        <v>282</v>
      </c>
      <c r="F75" s="220">
        <v>109.41200000000001</v>
      </c>
    </row>
    <row r="76" spans="5:6" s="157" customFormat="1" x14ac:dyDescent="0.2">
      <c r="E76" s="219" t="s">
        <v>281</v>
      </c>
      <c r="F76" s="220">
        <v>8.4499999999999993</v>
      </c>
    </row>
    <row r="77" spans="5:6" s="157" customFormat="1" x14ac:dyDescent="0.2">
      <c r="E77" s="219" t="s">
        <v>280</v>
      </c>
      <c r="F77" s="220">
        <v>0</v>
      </c>
    </row>
    <row r="78" spans="5:6" s="157" customFormat="1" x14ac:dyDescent="0.2">
      <c r="E78" s="219" t="s">
        <v>279</v>
      </c>
      <c r="F78" s="220">
        <v>5.4</v>
      </c>
    </row>
    <row r="79" spans="5:6" s="157" customFormat="1" x14ac:dyDescent="0.2">
      <c r="E79" s="137" t="s">
        <v>285</v>
      </c>
      <c r="F79" s="188">
        <v>7.7249999999999996</v>
      </c>
    </row>
    <row r="80" spans="5:6" s="157" customFormat="1" x14ac:dyDescent="0.2">
      <c r="E80" s="224" t="s">
        <v>277</v>
      </c>
      <c r="F80" s="223">
        <f>SUM(F74:F79)</f>
        <v>159.27600000000001</v>
      </c>
    </row>
    <row r="81" spans="1:6" s="134" customFormat="1" x14ac:dyDescent="0.2">
      <c r="A81" s="137"/>
    </row>
    <row r="82" spans="1:6" s="157" customFormat="1" x14ac:dyDescent="0.2">
      <c r="E82" s="222" t="s">
        <v>284</v>
      </c>
      <c r="F82" s="221">
        <v>2013</v>
      </c>
    </row>
    <row r="83" spans="1:6" s="157" customFormat="1" x14ac:dyDescent="0.2">
      <c r="E83" s="219" t="s">
        <v>283</v>
      </c>
      <c r="F83" s="220">
        <v>35.826000000000001</v>
      </c>
    </row>
    <row r="84" spans="1:6" s="157" customFormat="1" x14ac:dyDescent="0.2">
      <c r="E84" s="219" t="s">
        <v>282</v>
      </c>
      <c r="F84" s="220">
        <v>127.175</v>
      </c>
    </row>
    <row r="85" spans="1:6" s="157" customFormat="1" ht="15" customHeight="1" x14ac:dyDescent="0.2">
      <c r="E85" s="219" t="s">
        <v>281</v>
      </c>
      <c r="F85" s="220">
        <v>8</v>
      </c>
    </row>
    <row r="86" spans="1:6" s="157" customFormat="1" x14ac:dyDescent="0.2">
      <c r="E86" s="219" t="s">
        <v>280</v>
      </c>
      <c r="F86" s="218">
        <v>0</v>
      </c>
    </row>
    <row r="87" spans="1:6" s="157" customFormat="1" x14ac:dyDescent="0.2">
      <c r="E87" s="219" t="s">
        <v>279</v>
      </c>
      <c r="F87" s="218">
        <v>0</v>
      </c>
    </row>
    <row r="88" spans="1:6" s="157" customFormat="1" x14ac:dyDescent="0.2">
      <c r="E88" s="179" t="s">
        <v>278</v>
      </c>
      <c r="F88" s="217">
        <v>10.65</v>
      </c>
    </row>
    <row r="89" spans="1:6" s="157" customFormat="1" x14ac:dyDescent="0.2">
      <c r="A89" s="216"/>
      <c r="B89" s="216"/>
      <c r="C89" s="216"/>
      <c r="D89" s="216"/>
      <c r="E89" s="215" t="s">
        <v>277</v>
      </c>
      <c r="F89" s="214">
        <f>SUM(F83:F88)</f>
        <v>181.65100000000001</v>
      </c>
    </row>
    <row r="91" spans="1:6" s="213" customFormat="1" ht="14.25" x14ac:dyDescent="0.3">
      <c r="A91" s="213" t="s">
        <v>137</v>
      </c>
    </row>
    <row r="92" spans="1:6" s="212" customFormat="1" ht="69.599999999999994" customHeight="1" x14ac:dyDescent="0.2">
      <c r="A92" s="212" t="s">
        <v>276</v>
      </c>
    </row>
  </sheetData>
  <mergeCells count="25">
    <mergeCell ref="A1:XFD1"/>
    <mergeCell ref="A2:XFD2"/>
    <mergeCell ref="A92:XFD92"/>
    <mergeCell ref="A91:XFD91"/>
    <mergeCell ref="A3:XFD3"/>
    <mergeCell ref="B4:C4"/>
    <mergeCell ref="A6:XFD6"/>
    <mergeCell ref="A9:XFD9"/>
    <mergeCell ref="A11:XFD11"/>
    <mergeCell ref="A13:XFD13"/>
    <mergeCell ref="A15:XFD15"/>
    <mergeCell ref="A17:XFD17"/>
    <mergeCell ref="A19:XFD19"/>
    <mergeCell ref="A36:XFD36"/>
    <mergeCell ref="A38:XFD38"/>
    <mergeCell ref="A40:XFD40"/>
    <mergeCell ref="A42:XFD42"/>
    <mergeCell ref="A44:XFD44"/>
    <mergeCell ref="A63:XFD63"/>
    <mergeCell ref="A46:XFD46"/>
    <mergeCell ref="A48:XFD48"/>
    <mergeCell ref="A51:XFD51"/>
    <mergeCell ref="A53:XFD53"/>
    <mergeCell ref="A55:XFD55"/>
    <mergeCell ref="A57:XFD57"/>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Tabelle1</vt:lpstr>
      <vt:lpstr>Tabelle2</vt:lpstr>
      <vt:lpstr>Tabelle3</vt:lpstr>
      <vt:lpstr>Tabelle4</vt:lpstr>
      <vt:lpstr>Tabelle5</vt:lpstr>
      <vt:lpstr>Tabelle6</vt:lpstr>
      <vt:lpstr>Tabelle7</vt:lpstr>
      <vt:lpstr>Tabellenteil_Tab.1</vt:lpstr>
      <vt:lpstr>Tabellenteil_Tab.1a</vt:lpstr>
      <vt:lpstr>Tabellenteil_Tab.2</vt:lpstr>
      <vt:lpstr>Tabellenteil_Tab.3</vt:lpstr>
      <vt:lpstr>Tabellenteil_Tab.4</vt:lpstr>
      <vt:lpstr>Tabellenteil_Tab.5</vt:lpstr>
      <vt:lpstr>Tabellenteil_Tab.6</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Entwicklungszusammenarbeit - Tabellen 2013</dc:title>
  <cp:lastModifiedBy>Leicher</cp:lastModifiedBy>
  <dcterms:created xsi:type="dcterms:W3CDTF">2013-01-03T15:03:31Z</dcterms:created>
  <dcterms:modified xsi:type="dcterms:W3CDTF">2013-01-03T15:33:21Z</dcterms:modified>
</cp:coreProperties>
</file>