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80" windowWidth="28515" windowHeight="12525"/>
  </bookViews>
  <sheets>
    <sheet name="Tabelle1" sheetId="1" r:id="rId1"/>
    <sheet name="Tabelle2" sheetId="2" r:id="rId2"/>
    <sheet name="Tabelle3" sheetId="3" r:id="rId3"/>
    <sheet name="Tabelle4" sheetId="4" r:id="rId4"/>
    <sheet name="Tabelle5" sheetId="5" r:id="rId5"/>
    <sheet name="Tabelle6" sheetId="6" r:id="rId6"/>
    <sheet name="Tabelle7" sheetId="7" r:id="rId7"/>
    <sheet name="Tabellenteil_Tab.1" sheetId="8" r:id="rId8"/>
  </sheets>
  <calcPr calcId="145621"/>
</workbook>
</file>

<file path=xl/calcChain.xml><?xml version="1.0" encoding="utf-8"?>
<calcChain xmlns="http://schemas.openxmlformats.org/spreadsheetml/2006/main">
  <c r="B12" i="8" l="1"/>
  <c r="C12" i="8"/>
  <c r="D12" i="8"/>
  <c r="E12" i="8"/>
  <c r="F12" i="8"/>
  <c r="G12" i="8"/>
  <c r="I12" i="8"/>
  <c r="K12" i="8"/>
  <c r="B13" i="8"/>
  <c r="C13" i="8"/>
  <c r="C22" i="8" s="1"/>
  <c r="D13" i="8"/>
  <c r="E13" i="8"/>
  <c r="E22" i="8" s="1"/>
  <c r="F13" i="8"/>
  <c r="G13" i="8"/>
  <c r="G22" i="8" s="1"/>
  <c r="H13" i="8"/>
  <c r="I13" i="8"/>
  <c r="I22" i="8" s="1"/>
  <c r="J13" i="8"/>
  <c r="K13" i="8"/>
  <c r="K22" i="8" s="1"/>
  <c r="L13" i="8"/>
  <c r="B18" i="8"/>
  <c r="B19" i="8" s="1"/>
  <c r="B22" i="8" s="1"/>
  <c r="C18" i="8"/>
  <c r="D18" i="8"/>
  <c r="D19" i="8" s="1"/>
  <c r="D22" i="8" s="1"/>
  <c r="E18" i="8"/>
  <c r="F18" i="8"/>
  <c r="F19" i="8" s="1"/>
  <c r="F22" i="8" s="1"/>
  <c r="C19" i="8"/>
  <c r="E19" i="8"/>
  <c r="G19" i="8"/>
  <c r="H19" i="8"/>
  <c r="I19" i="8"/>
  <c r="J19" i="8"/>
  <c r="K19" i="8"/>
  <c r="L19" i="8"/>
  <c r="H22" i="8"/>
  <c r="J22" i="8"/>
  <c r="L22" i="8"/>
  <c r="B10" i="1"/>
  <c r="C10" i="1"/>
  <c r="D10" i="1"/>
  <c r="E10" i="1"/>
</calcChain>
</file>

<file path=xl/sharedStrings.xml><?xml version="1.0" encoding="utf-8"?>
<sst xmlns="http://schemas.openxmlformats.org/spreadsheetml/2006/main" count="72" uniqueCount="59">
  <si>
    <t>Quelle: BMF/Asfinag</t>
  </si>
  <si>
    <t>Gesamt</t>
  </si>
  <si>
    <t>Ersatzmaut</t>
  </si>
  <si>
    <t>Pkw-Zeitmaut</t>
  </si>
  <si>
    <t>Pkw-Fahrleistungsmaut</t>
  </si>
  <si>
    <t>Lkw-Fahrleistungsmaut</t>
  </si>
  <si>
    <t>in Mio. €</t>
  </si>
  <si>
    <t>Mauterlöse</t>
  </si>
  <si>
    <t>Quelle: BMF</t>
  </si>
  <si>
    <t>Eigenkapital</t>
  </si>
  <si>
    <t>Kurz- u. langfr. Schulden</t>
  </si>
  <si>
    <t>Finanz-
verbindlichkeiten</t>
  </si>
  <si>
    <t>EBT</t>
  </si>
  <si>
    <t>Finanzkenndaten</t>
  </si>
  <si>
    <t>Investitionen</t>
  </si>
  <si>
    <t>Unterweitersdorf - Freistadt Nord</t>
  </si>
  <si>
    <t>S 10 Mühlviertler Schnellstraße</t>
  </si>
  <si>
    <t>Tunnel Fluchtwege</t>
  </si>
  <si>
    <t>S 16 Arlbergschnellstraße</t>
  </si>
  <si>
    <t>Schrick-Poysbrunn, Umfahrung Drasenhofen</t>
  </si>
  <si>
    <t>A 5 Nordautobahn</t>
  </si>
  <si>
    <t>Bosrucktunnel 2. Röhre, Gleinalmtunnel 2. Röhre, Tunnelkette Klaus</t>
  </si>
  <si>
    <t>A 9 Phyrn Autobahn</t>
  </si>
  <si>
    <t>Inhalt</t>
  </si>
  <si>
    <t>Projekt</t>
  </si>
  <si>
    <t>Sonstige Mieter und Nutzungsberechtigte</t>
  </si>
  <si>
    <t>Sonstige Bundesmieter</t>
  </si>
  <si>
    <t>Universitäten</t>
  </si>
  <si>
    <t>Bundesschulen</t>
  </si>
  <si>
    <t>Mietaufkommen</t>
  </si>
  <si>
    <t>Mietaufkommen 2010</t>
  </si>
  <si>
    <t>Stollen</t>
  </si>
  <si>
    <t>sonstige Gebäude</t>
  </si>
  <si>
    <t>Amtsgebäude</t>
  </si>
  <si>
    <t>Universitätsgebäude</t>
  </si>
  <si>
    <t>Bundesschulobjekte</t>
  </si>
  <si>
    <t>Instandhaltungs-
aufkommen</t>
  </si>
  <si>
    <t>Instandhaltungsaufkommen 2010</t>
  </si>
  <si>
    <t>Jahresgewinn</t>
  </si>
  <si>
    <t>EBIT</t>
  </si>
  <si>
    <t>Umsatzerlöse</t>
  </si>
  <si>
    <t>Finanzkennzahlen</t>
  </si>
  <si>
    <r>
      <t>1)</t>
    </r>
    <r>
      <rPr>
        <sz val="10"/>
        <rFont val="Univers (E1)"/>
      </rPr>
      <t xml:space="preserve"> Daten Bund: 2011 und 2012 jeweils BVA; Daten Ausgegliederte: 2011 u. 2012 Planwerte
</t>
    </r>
    <r>
      <rPr>
        <vertAlign val="superscript"/>
        <sz val="10"/>
        <rFont val="Univers (E1)"/>
      </rPr>
      <t>2)</t>
    </r>
    <r>
      <rPr>
        <sz val="10"/>
        <rFont val="Univers (E1)"/>
      </rPr>
      <t xml:space="preserve">einschließlich Instandhaltungsausgaben
</t>
    </r>
    <r>
      <rPr>
        <vertAlign val="superscript"/>
        <sz val="10"/>
        <rFont val="Univers (E1)"/>
      </rPr>
      <t>3)</t>
    </r>
    <r>
      <rPr>
        <sz val="10"/>
        <rFont val="Univers (E1)"/>
      </rPr>
      <t xml:space="preserve">Im Jahr 2002 wurden die bis dahin vom Bund gebauten, erhaltenen und betriebenen Bundesstraßen, die nicht bereits in den Fruchtgenuss der ASFINAG übergegangen waren, den Ländern übertragen. Seither gewährt der Bund den Ländern jährlich Zweckzuschüsse gem. § 4a Zweckzuschussgesetz 2001 zur Finanzierung von Straßen. Diese Bestimmung trat mit in Kraft treten des FAG 2008 außer Kraft.
</t>
    </r>
    <r>
      <rPr>
        <vertAlign val="superscript"/>
        <sz val="10"/>
        <rFont val="Univers (E1)"/>
      </rPr>
      <t>4)</t>
    </r>
    <r>
      <rPr>
        <sz val="10"/>
        <rFont val="Univers (E1)"/>
      </rPr>
      <t xml:space="preserve">Im Jahr 2007 sind 4 Raten, ab dem Jahr 2008 sind je 2 Raten für den Eurofighterankauf enthalten.
</t>
    </r>
    <r>
      <rPr>
        <vertAlign val="superscript"/>
        <sz val="10"/>
        <rFont val="Univers (E1)"/>
      </rPr>
      <t>5)</t>
    </r>
    <r>
      <rPr>
        <sz val="10"/>
        <rFont val="Univers (E1)"/>
      </rPr>
      <t xml:space="preserve">Sonderanlagen, sonstige Grundstückseinrichtungen, Wasser- und Kanalisationsbauten, Grund und Boden, geringwertige Wirtschaftsgüter des Anlagevermögens (einschließlich geringwertige Ersatzteile).
</t>
    </r>
    <r>
      <rPr>
        <vertAlign val="superscript"/>
        <sz val="10"/>
        <rFont val="Univers (E1)"/>
      </rPr>
      <t>6)</t>
    </r>
    <r>
      <rPr>
        <sz val="10"/>
        <rFont val="Univers (E1)"/>
      </rPr>
      <t>Mittel des Bundes (Bundeshochbau, Bundesstraßenverwaltung), die auch in den Investitionen der ausgegliederten Gesellschaften enthalten sind.</t>
    </r>
  </si>
  <si>
    <t>Gesamtsumme</t>
  </si>
  <si>
    <r>
      <t xml:space="preserve">abzügl. Bundesmittel, die in b) enthalten sind </t>
    </r>
    <r>
      <rPr>
        <vertAlign val="superscript"/>
        <sz val="10"/>
        <rFont val="Arial"/>
        <family val="2"/>
      </rPr>
      <t>6)</t>
    </r>
  </si>
  <si>
    <t>Summe ausgegliederte Gesellschaften</t>
  </si>
  <si>
    <t>Straßen</t>
  </si>
  <si>
    <t>Schiene</t>
  </si>
  <si>
    <t>Hochbau</t>
  </si>
  <si>
    <t>b) Ausgegliederte Gesellschaften</t>
  </si>
  <si>
    <t>Summe Bundesbudget</t>
  </si>
  <si>
    <r>
      <t xml:space="preserve">Übrige </t>
    </r>
    <r>
      <rPr>
        <vertAlign val="superscript"/>
        <sz val="10"/>
        <rFont val="Arial"/>
        <family val="2"/>
      </rPr>
      <t>5)</t>
    </r>
  </si>
  <si>
    <r>
      <t xml:space="preserve">Maschinen und Fahrzeuge </t>
    </r>
    <r>
      <rPr>
        <vertAlign val="superscript"/>
        <sz val="10"/>
        <rFont val="Arial"/>
        <family val="2"/>
      </rPr>
      <t>4)</t>
    </r>
  </si>
  <si>
    <t>Inventar</t>
  </si>
  <si>
    <t>Gebäude</t>
  </si>
  <si>
    <r>
      <t xml:space="preserve">Zweckzuschuss </t>
    </r>
    <r>
      <rPr>
        <vertAlign val="superscript"/>
        <sz val="10"/>
        <rFont val="Arial"/>
        <family val="2"/>
      </rPr>
      <t>3)</t>
    </r>
  </si>
  <si>
    <t>Straßen und Brücken</t>
  </si>
  <si>
    <r>
      <t xml:space="preserve">a) Bundesbudget </t>
    </r>
    <r>
      <rPr>
        <b/>
        <vertAlign val="superscript"/>
        <sz val="10"/>
        <rFont val="Arial"/>
        <family val="2"/>
      </rPr>
      <t>2)</t>
    </r>
  </si>
  <si>
    <r>
      <t xml:space="preserve">Investitionen in die Infrastruktur </t>
    </r>
    <r>
      <rPr>
        <b/>
        <vertAlign val="superscript"/>
        <sz val="10"/>
        <rFont val="Univers (E1)"/>
        <family val="2"/>
      </rPr>
      <t>1)</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</si>
</sst>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font>
      <sz val="10"/>
      <name val="Arial"/>
    </font>
    <font>
      <sz val="11"/>
      <color theme="1"/>
      <name val="Calibri"/>
      <family val="2"/>
      <scheme val="minor"/>
    </font>
    <font>
      <sz val="10"/>
      <name val="Arial"/>
    </font>
    <font>
      <sz val="11"/>
      <name val="Arial"/>
      <family val="2"/>
    </font>
    <font>
      <b/>
      <sz val="11"/>
      <name val="Arial"/>
      <family val="2"/>
    </font>
    <font>
      <b/>
      <i/>
      <sz val="9"/>
      <name val="Arial"/>
      <family val="2"/>
    </font>
    <font>
      <sz val="10"/>
      <name val="Arial"/>
      <family val="2"/>
    </font>
    <font>
      <vertAlign val="superscript"/>
      <sz val="10"/>
      <name val="Univers (E1)"/>
    </font>
    <font>
      <sz val="10"/>
      <name val="Univers (E1)"/>
    </font>
    <font>
      <b/>
      <sz val="10"/>
      <color indexed="10"/>
      <name val="Arial"/>
      <family val="2"/>
    </font>
    <font>
      <vertAlign val="superscript"/>
      <sz val="10"/>
      <name val="Arial"/>
      <family val="2"/>
    </font>
    <font>
      <b/>
      <sz val="10"/>
      <name val="Arial"/>
      <family val="2"/>
    </font>
    <font>
      <sz val="11"/>
      <color indexed="10"/>
      <name val="Calibri"/>
      <family val="2"/>
    </font>
    <font>
      <b/>
      <vertAlign val="superscript"/>
      <sz val="10"/>
      <name val="Arial"/>
      <family val="2"/>
    </font>
    <font>
      <sz val="10"/>
      <name val="Univers (E1)"/>
      <family val="2"/>
    </font>
    <font>
      <b/>
      <sz val="10"/>
      <name val="Univers (E1)"/>
      <family val="2"/>
    </font>
    <font>
      <b/>
      <vertAlign val="superscript"/>
      <sz val="10"/>
      <name val="Univers (E1)"/>
      <family val="2"/>
    </font>
  </fonts>
  <fills count="2">
    <fill>
      <patternFill patternType="none"/>
    </fill>
    <fill>
      <patternFill patternType="gray125"/>
    </fill>
  </fills>
  <borders count="4">
    <border>
      <left/>
      <right/>
      <top/>
      <bottom/>
      <diagonal/>
    </border>
    <border>
      <left/>
      <right/>
      <top/>
      <bottom style="medium">
        <color indexed="64"/>
      </bottom>
      <diagonal/>
    </border>
    <border>
      <left/>
      <right/>
      <top/>
      <bottom style="thin">
        <color indexed="64"/>
      </bottom>
      <diagonal/>
    </border>
    <border>
      <left/>
      <right/>
      <top style="medium">
        <color indexed="64"/>
      </top>
      <bottom style="thin">
        <color indexed="64"/>
      </bottom>
      <diagonal/>
    </border>
  </borders>
  <cellStyleXfs count="2">
    <xf numFmtId="0" fontId="0" fillId="0" borderId="0"/>
    <xf numFmtId="0" fontId="1" fillId="0" borderId="0"/>
  </cellStyleXfs>
  <cellXfs count="75">
    <xf numFmtId="0" fontId="0" fillId="0" borderId="0" xfId="0"/>
    <xf numFmtId="0" fontId="2" fillId="0" borderId="0" xfId="0" applyFont="1" applyAlignment="1">
      <alignment horizontal="center"/>
    </xf>
    <xf numFmtId="0" fontId="0" fillId="0" borderId="0" xfId="0" applyFont="1" applyAlignment="1">
      <alignment horizontal="center"/>
    </xf>
    <xf numFmtId="0" fontId="2" fillId="0" borderId="0" xfId="0" applyFont="1" applyAlignment="1">
      <alignment horizontal="left"/>
    </xf>
    <xf numFmtId="0" fontId="0" fillId="0" borderId="0" xfId="0" applyFont="1" applyAlignment="1">
      <alignment horizontal="left"/>
    </xf>
    <xf numFmtId="0" fontId="2" fillId="0" borderId="0" xfId="0" applyFont="1" applyBorder="1"/>
    <xf numFmtId="3" fontId="2" fillId="0" borderId="0" xfId="0" applyNumberFormat="1" applyFont="1" applyBorder="1"/>
    <xf numFmtId="3" fontId="0" fillId="0" borderId="0" xfId="0" applyNumberFormat="1" applyFont="1" applyFill="1" applyBorder="1"/>
    <xf numFmtId="0" fontId="2" fillId="0" borderId="0" xfId="0" applyFont="1" applyBorder="1" applyAlignment="1">
      <alignment vertical="top" wrapText="1"/>
    </xf>
    <xf numFmtId="0" fontId="0" fillId="0" borderId="0" xfId="0" applyFont="1" applyFill="1" applyBorder="1" applyAlignment="1">
      <alignment vertical="top"/>
    </xf>
    <xf numFmtId="0" fontId="2" fillId="0" borderId="0" xfId="0" applyFont="1" applyFill="1" applyBorder="1" applyAlignment="1">
      <alignment vertical="top"/>
    </xf>
    <xf numFmtId="0" fontId="2" fillId="0" borderId="0" xfId="0" applyFont="1" applyBorder="1" applyAlignment="1">
      <alignment vertical="top"/>
    </xf>
    <xf numFmtId="0" fontId="2" fillId="0" borderId="0" xfId="0" applyFont="1" applyBorder="1" applyAlignment="1">
      <alignment horizontal="left" vertical="top" wrapText="1"/>
    </xf>
    <xf numFmtId="0" fontId="0" fillId="0" borderId="0" xfId="0" applyFont="1" applyBorder="1" applyAlignment="1">
      <alignment horizontal="left" vertical="top" wrapText="1"/>
    </xf>
    <xf numFmtId="0" fontId="0" fillId="0" borderId="0" xfId="0" applyFont="1" applyFill="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left"/>
    </xf>
    <xf numFmtId="0" fontId="0" fillId="0" borderId="0" xfId="0" applyFont="1" applyBorder="1" applyAlignment="1">
      <alignment horizontal="left"/>
    </xf>
    <xf numFmtId="0" fontId="2" fillId="0" borderId="0" xfId="0" applyFont="1"/>
    <xf numFmtId="0" fontId="0" fillId="0" borderId="0" xfId="0" applyFont="1" applyAlignment="1">
      <alignment horizontal="center" vertical="top"/>
    </xf>
    <xf numFmtId="0" fontId="2" fillId="0" borderId="0" xfId="0" applyFont="1" applyAlignment="1">
      <alignment horizontal="center" vertical="top"/>
    </xf>
    <xf numFmtId="0" fontId="2" fillId="0" borderId="0" xfId="0" applyFont="1" applyBorder="1" applyAlignment="1">
      <alignment horizontal="left" vertical="top" wrapText="1"/>
    </xf>
    <xf numFmtId="3" fontId="2" fillId="0" borderId="0" xfId="0" applyNumberFormat="1" applyFont="1" applyAlignment="1">
      <alignment horizontal="center" vertical="top"/>
    </xf>
    <xf numFmtId="0" fontId="0" fillId="0" borderId="0" xfId="0" applyFont="1" applyBorder="1" applyAlignment="1">
      <alignment horizontal="left" vertical="top" wrapText="1"/>
    </xf>
    <xf numFmtId="0" fontId="2" fillId="0" borderId="0" xfId="0" applyFont="1" applyBorder="1" applyAlignment="1">
      <alignment horizontal="center" vertical="top" wrapText="1"/>
    </xf>
    <xf numFmtId="0" fontId="0" fillId="0" borderId="0" xfId="0" applyFont="1" applyBorder="1" applyAlignment="1">
      <alignment horizontal="center" vertical="top" wrapText="1"/>
    </xf>
    <xf numFmtId="0" fontId="0" fillId="0" borderId="0" xfId="0" applyFont="1" applyFill="1" applyBorder="1" applyAlignment="1">
      <alignment horizontal="center" vertical="top" wrapText="1"/>
    </xf>
    <xf numFmtId="0" fontId="2" fillId="0" borderId="0" xfId="0" applyFont="1" applyBorder="1" applyAlignment="1">
      <alignment horizontal="center" vertical="top" wrapText="1"/>
    </xf>
    <xf numFmtId="0" fontId="0" fillId="0" borderId="0" xfId="0" applyAlignment="1">
      <alignment horizontal="left"/>
    </xf>
    <xf numFmtId="0" fontId="0" fillId="0" borderId="0" xfId="0" applyAlignment="1">
      <alignment horizontal="center"/>
    </xf>
    <xf numFmtId="0" fontId="3" fillId="0" borderId="0" xfId="0" applyFont="1" applyFill="1" applyBorder="1" applyAlignment="1">
      <alignment horizontal="center" vertical="top" wrapText="1"/>
    </xf>
    <xf numFmtId="0" fontId="3" fillId="0" borderId="0" xfId="0" applyFont="1" applyBorder="1" applyAlignment="1">
      <alignment horizontal="center" vertical="top" wrapText="1"/>
    </xf>
    <xf numFmtId="0" fontId="4" fillId="0" borderId="0" xfId="0" applyFont="1" applyBorder="1" applyAlignment="1">
      <alignment horizontal="center" vertical="top" wrapText="1"/>
    </xf>
    <xf numFmtId="0" fontId="5" fillId="0" borderId="0" xfId="0" applyFont="1" applyBorder="1" applyAlignment="1">
      <alignment horizontal="center" vertical="top" wrapText="1"/>
    </xf>
    <xf numFmtId="0" fontId="4" fillId="0" borderId="0" xfId="0" applyFont="1" applyFill="1" applyBorder="1" applyAlignment="1">
      <alignment horizontal="center" vertical="top" wrapText="1"/>
    </xf>
    <xf numFmtId="0" fontId="5" fillId="0" borderId="0" xfId="0" applyFont="1" applyBorder="1" applyAlignment="1">
      <alignment horizontal="center" vertical="top" wrapText="1"/>
    </xf>
    <xf numFmtId="0" fontId="0" fillId="0" borderId="0" xfId="0" applyBorder="1"/>
    <xf numFmtId="0" fontId="6" fillId="0" borderId="0" xfId="0" applyFont="1"/>
    <xf numFmtId="0" fontId="0" fillId="0" borderId="0" xfId="0" applyAlignment="1">
      <alignment wrapText="1"/>
    </xf>
    <xf numFmtId="0" fontId="6" fillId="0" borderId="0" xfId="0" applyFont="1" applyBorder="1" applyAlignment="1">
      <alignment vertical="top" wrapText="1"/>
    </xf>
    <xf numFmtId="0" fontId="3" fillId="0" borderId="0" xfId="0" applyFont="1" applyBorder="1" applyAlignment="1">
      <alignment horizontal="center" vertical="top" wrapText="1"/>
    </xf>
    <xf numFmtId="0" fontId="3" fillId="0" borderId="0" xfId="0" applyFont="1" applyBorder="1" applyAlignment="1">
      <alignment vertical="top" wrapText="1"/>
    </xf>
    <xf numFmtId="0" fontId="0" fillId="0" borderId="0" xfId="0"/>
    <xf numFmtId="164" fontId="0" fillId="0" borderId="0" xfId="0" applyNumberFormat="1"/>
    <xf numFmtId="0" fontId="0" fillId="0" borderId="0" xfId="0" applyAlignment="1"/>
    <xf numFmtId="0" fontId="1" fillId="0" borderId="0" xfId="1"/>
    <xf numFmtId="0" fontId="6" fillId="0" borderId="0" xfId="1" applyFont="1"/>
    <xf numFmtId="0" fontId="1" fillId="0" borderId="0" xfId="1" applyAlignment="1">
      <alignment horizontal="left" wrapText="1"/>
    </xf>
    <xf numFmtId="0" fontId="7" fillId="0" borderId="0" xfId="1" applyFont="1" applyFill="1" applyAlignment="1">
      <alignment horizontal="left" wrapText="1"/>
    </xf>
    <xf numFmtId="0" fontId="8" fillId="0" borderId="0" xfId="1" applyFont="1" applyAlignment="1">
      <alignment horizontal="left" wrapText="1"/>
    </xf>
    <xf numFmtId="3" fontId="9" fillId="0" borderId="1" xfId="1" applyNumberFormat="1" applyFont="1" applyFill="1" applyBorder="1"/>
    <xf numFmtId="0" fontId="9" fillId="0" borderId="1" xfId="1" applyFont="1" applyFill="1" applyBorder="1"/>
    <xf numFmtId="3" fontId="6" fillId="0" borderId="0" xfId="1" applyNumberFormat="1" applyFont="1" applyFill="1" applyBorder="1"/>
    <xf numFmtId="3" fontId="6" fillId="0" borderId="0" xfId="1" applyNumberFormat="1" applyFont="1" applyFill="1"/>
    <xf numFmtId="0" fontId="6" fillId="0" borderId="0" xfId="1" applyFont="1" applyFill="1"/>
    <xf numFmtId="0" fontId="1" fillId="0" borderId="0" xfId="1" applyAlignment="1">
      <alignment horizontal="center"/>
    </xf>
    <xf numFmtId="0" fontId="11" fillId="0" borderId="0" xfId="1" applyFont="1" applyFill="1" applyBorder="1" applyAlignment="1">
      <alignment horizontal="center"/>
    </xf>
    <xf numFmtId="3" fontId="9" fillId="0" borderId="2" xfId="1" applyNumberFormat="1" applyFont="1" applyFill="1" applyBorder="1"/>
    <xf numFmtId="0" fontId="9" fillId="0" borderId="2" xfId="1" applyFont="1" applyFill="1" applyBorder="1"/>
    <xf numFmtId="3" fontId="6" fillId="0" borderId="0" xfId="1" applyNumberFormat="1" applyFont="1" applyFill="1" applyAlignment="1"/>
    <xf numFmtId="0" fontId="11" fillId="0" borderId="0" xfId="1" applyFont="1" applyFill="1"/>
    <xf numFmtId="0" fontId="11" fillId="0" borderId="0" xfId="1" applyFont="1" applyBorder="1" applyAlignment="1">
      <alignment horizontal="center"/>
    </xf>
    <xf numFmtId="0" fontId="12" fillId="0" borderId="0" xfId="1" applyFont="1"/>
    <xf numFmtId="0" fontId="9" fillId="0" borderId="2" xfId="1" applyFont="1" applyBorder="1"/>
    <xf numFmtId="3" fontId="6" fillId="0" borderId="0" xfId="1" applyNumberFormat="1" applyFont="1"/>
    <xf numFmtId="0" fontId="11" fillId="0" borderId="0" xfId="1" applyFont="1"/>
    <xf numFmtId="0" fontId="11" fillId="0" borderId="3" xfId="1" applyFont="1" applyFill="1" applyBorder="1" applyAlignment="1">
      <alignment horizontal="right"/>
    </xf>
    <xf numFmtId="0" fontId="11" fillId="0" borderId="3" xfId="1" applyFont="1" applyBorder="1" applyAlignment="1">
      <alignment horizontal="right"/>
    </xf>
    <xf numFmtId="0" fontId="11" fillId="0" borderId="3" xfId="1" applyFont="1" applyBorder="1"/>
    <xf numFmtId="0" fontId="1" fillId="0" borderId="0" xfId="1" applyAlignment="1">
      <alignment horizontal="center" wrapText="1"/>
    </xf>
    <xf numFmtId="0" fontId="8" fillId="0" borderId="0" xfId="1" applyFont="1" applyAlignment="1">
      <alignment horizontal="center" wrapText="1"/>
    </xf>
    <xf numFmtId="0" fontId="1" fillId="0" borderId="0" xfId="1" applyAlignment="1">
      <alignment horizontal="left"/>
    </xf>
    <xf numFmtId="0" fontId="14" fillId="0" borderId="0" xfId="1" applyFont="1" applyAlignment="1">
      <alignment horizontal="left"/>
    </xf>
    <xf numFmtId="0" fontId="15" fillId="0" borderId="0" xfId="1" applyFont="1" applyAlignment="1">
      <alignment horizontal="left"/>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tabSelected="1" workbookViewId="0">
      <selection sqref="A1:IV1"/>
    </sheetView>
  </sheetViews>
  <sheetFormatPr baseColWidth="10" defaultRowHeight="12.75"/>
  <cols>
    <col min="1" max="1" width="26.42578125" customWidth="1"/>
  </cols>
  <sheetData>
    <row r="1" spans="1:5" s="17" customFormat="1">
      <c r="A1" s="17" t="s">
        <v>7</v>
      </c>
    </row>
    <row r="2" spans="1:5" s="17" customFormat="1">
      <c r="A2" s="18" t="s">
        <v>6</v>
      </c>
    </row>
    <row r="3" spans="1:5" s="16" customFormat="1"/>
    <row r="4" spans="1:5" s="5" customFormat="1">
      <c r="A4" s="8"/>
      <c r="B4" s="15">
        <v>2007</v>
      </c>
      <c r="C4" s="15">
        <v>2008</v>
      </c>
      <c r="D4" s="15">
        <v>2009</v>
      </c>
      <c r="E4" s="14">
        <v>2010</v>
      </c>
    </row>
    <row r="5" spans="1:5" s="12" customFormat="1">
      <c r="A5" s="13"/>
    </row>
    <row r="6" spans="1:5" s="5" customFormat="1" ht="20.25" customHeight="1">
      <c r="A6" s="8" t="s">
        <v>5</v>
      </c>
      <c r="B6" s="11">
        <v>984</v>
      </c>
      <c r="C6" s="11">
        <v>1062</v>
      </c>
      <c r="D6" s="11">
        <v>926</v>
      </c>
      <c r="E6" s="9">
        <v>1031</v>
      </c>
    </row>
    <row r="7" spans="1:5" s="5" customFormat="1" ht="18.75" customHeight="1">
      <c r="A7" s="8" t="s">
        <v>4</v>
      </c>
      <c r="B7" s="11">
        <v>119</v>
      </c>
      <c r="C7" s="11">
        <v>118</v>
      </c>
      <c r="D7" s="11">
        <v>122</v>
      </c>
      <c r="E7" s="9">
        <v>124</v>
      </c>
    </row>
    <row r="8" spans="1:5" s="5" customFormat="1" ht="18.75" customHeight="1">
      <c r="A8" s="8" t="s">
        <v>3</v>
      </c>
      <c r="B8" s="10">
        <v>322</v>
      </c>
      <c r="C8" s="10">
        <v>336</v>
      </c>
      <c r="D8" s="11">
        <v>338</v>
      </c>
      <c r="E8" s="9">
        <v>357</v>
      </c>
    </row>
    <row r="9" spans="1:5" s="5" customFormat="1" ht="19.5" customHeight="1">
      <c r="A9" s="8" t="s">
        <v>2</v>
      </c>
      <c r="B9" s="10">
        <v>18</v>
      </c>
      <c r="C9" s="10">
        <v>19</v>
      </c>
      <c r="D9" s="9">
        <v>19</v>
      </c>
      <c r="E9" s="9">
        <v>23</v>
      </c>
    </row>
    <row r="10" spans="1:5" s="5" customFormat="1">
      <c r="A10" s="8" t="s">
        <v>1</v>
      </c>
      <c r="B10" s="6">
        <f>SUM(B6:B9)</f>
        <v>1443</v>
      </c>
      <c r="C10" s="6">
        <f>SUM(C6:C9)</f>
        <v>1535</v>
      </c>
      <c r="D10" s="7">
        <f>SUM(D6:D9)</f>
        <v>1405</v>
      </c>
      <c r="E10" s="6">
        <f>SUM(E6:E9)</f>
        <v>1535</v>
      </c>
    </row>
    <row r="12" spans="1:5" s="3" customFormat="1">
      <c r="A12" s="4" t="s">
        <v>0</v>
      </c>
    </row>
    <row r="13" spans="1:5" s="1" customFormat="1">
      <c r="A13" s="2"/>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workbookViewId="0">
      <selection sqref="A1:IV1"/>
    </sheetView>
  </sheetViews>
  <sheetFormatPr baseColWidth="10" defaultRowHeight="12.75"/>
  <cols>
    <col min="1" max="1" width="26.28515625" customWidth="1"/>
  </cols>
  <sheetData>
    <row r="1" spans="1:5" s="29" customFormat="1">
      <c r="A1" s="29" t="s">
        <v>13</v>
      </c>
    </row>
    <row r="2" spans="1:5" s="29" customFormat="1">
      <c r="A2" s="29" t="s">
        <v>6</v>
      </c>
    </row>
    <row r="3" spans="1:5" s="3" customFormat="1"/>
    <row r="4" spans="1:5" s="19" customFormat="1" ht="32.25" customHeight="1">
      <c r="A4" s="28"/>
      <c r="B4" s="21">
        <v>2007</v>
      </c>
      <c r="C4" s="21">
        <v>2008</v>
      </c>
      <c r="D4" s="27">
        <v>2009</v>
      </c>
      <c r="E4" s="27">
        <v>2010</v>
      </c>
    </row>
    <row r="5" spans="1:5" s="25" customFormat="1">
      <c r="A5" s="26"/>
    </row>
    <row r="6" spans="1:5" s="19" customFormat="1">
      <c r="A6" s="24" t="s">
        <v>12</v>
      </c>
      <c r="B6" s="21">
        <v>863</v>
      </c>
      <c r="C6" s="21">
        <v>442</v>
      </c>
      <c r="D6" s="21">
        <v>385</v>
      </c>
      <c r="E6" s="20">
        <v>450</v>
      </c>
    </row>
    <row r="7" spans="1:5" s="19" customFormat="1" ht="24.75" customHeight="1">
      <c r="A7" s="22" t="s">
        <v>11</v>
      </c>
      <c r="B7" s="23">
        <v>9920</v>
      </c>
      <c r="C7" s="23">
        <v>10124</v>
      </c>
      <c r="D7" s="23">
        <v>10367</v>
      </c>
      <c r="E7" s="23">
        <v>11377</v>
      </c>
    </row>
    <row r="8" spans="1:5" s="19" customFormat="1" ht="24.75" customHeight="1">
      <c r="A8" s="24" t="s">
        <v>10</v>
      </c>
      <c r="B8" s="23">
        <v>10651</v>
      </c>
      <c r="C8" s="23">
        <v>10889</v>
      </c>
      <c r="D8" s="23">
        <v>11288</v>
      </c>
      <c r="E8" s="23">
        <v>12022</v>
      </c>
    </row>
    <row r="9" spans="1:5" s="19" customFormat="1" ht="17.25" customHeight="1">
      <c r="A9" s="22" t="s">
        <v>9</v>
      </c>
      <c r="B9" s="21">
        <v>1281</v>
      </c>
      <c r="C9" s="21">
        <v>1581</v>
      </c>
      <c r="D9" s="20">
        <v>1872</v>
      </c>
      <c r="E9" s="20">
        <v>2211</v>
      </c>
    </row>
    <row r="11" spans="1:5" s="3" customFormat="1">
      <c r="A11" s="3" t="s">
        <v>8</v>
      </c>
    </row>
    <row r="12" spans="1:5" s="1" customFormat="1"/>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workbookViewId="0">
      <selection sqref="A1:IV1"/>
    </sheetView>
  </sheetViews>
  <sheetFormatPr baseColWidth="10" defaultRowHeight="12.75"/>
  <cols>
    <col min="1" max="1" width="14.140625" customWidth="1"/>
    <col min="3" max="3" width="13.85546875" customWidth="1"/>
  </cols>
  <sheetData>
    <row r="1" spans="1:5" s="29" customFormat="1">
      <c r="A1" s="29" t="s">
        <v>14</v>
      </c>
    </row>
    <row r="2" spans="1:5" s="29" customFormat="1">
      <c r="A2" s="29" t="s">
        <v>6</v>
      </c>
    </row>
    <row r="3" spans="1:5" s="29" customFormat="1"/>
    <row r="4" spans="1:5" ht="15">
      <c r="A4" s="36"/>
      <c r="B4" s="33">
        <v>2007</v>
      </c>
      <c r="C4" s="33">
        <v>2008</v>
      </c>
      <c r="D4" s="35">
        <v>2009</v>
      </c>
      <c r="E4" s="35">
        <v>2010</v>
      </c>
    </row>
    <row r="5" spans="1:5" s="34" customFormat="1" ht="15" customHeight="1"/>
    <row r="6" spans="1:5" ht="30">
      <c r="A6" s="33" t="s">
        <v>14</v>
      </c>
      <c r="B6" s="32">
        <v>1024</v>
      </c>
      <c r="C6" s="32">
        <v>1151</v>
      </c>
      <c r="D6" s="31">
        <v>1001</v>
      </c>
      <c r="E6" s="31">
        <v>890</v>
      </c>
    </row>
    <row r="8" spans="1:5" s="29" customFormat="1">
      <c r="A8" s="29" t="s">
        <v>8</v>
      </c>
    </row>
    <row r="9" spans="1:5" s="30" customFormat="1"/>
  </sheetData>
  <mergeCells count="6">
    <mergeCell ref="A1:XFD1"/>
    <mergeCell ref="A2:XFD2"/>
    <mergeCell ref="A9:XFD9"/>
    <mergeCell ref="A8:XFD8"/>
    <mergeCell ref="A3:XFD3"/>
    <mergeCell ref="A5:XFD5"/>
  </mergeCells>
  <pageMargins left="0.7" right="0.7" top="0.78740157499999996" bottom="0.78740157499999996"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IV1"/>
    </sheetView>
  </sheetViews>
  <sheetFormatPr baseColWidth="10" defaultRowHeight="12.75"/>
  <cols>
    <col min="1" max="1" width="37.140625" customWidth="1"/>
    <col min="2" max="2" width="30.5703125" customWidth="1"/>
  </cols>
  <sheetData>
    <row r="1" spans="1:2" s="30" customFormat="1"/>
    <row r="2" spans="1:2" s="30" customFormat="1"/>
    <row r="3" spans="1:2" s="43" customFormat="1"/>
    <row r="4" spans="1:2" s="37" customFormat="1" ht="15">
      <c r="A4" s="42" t="s">
        <v>24</v>
      </c>
      <c r="B4" s="33" t="s">
        <v>23</v>
      </c>
    </row>
    <row r="5" spans="1:2" s="41" customFormat="1" ht="14.25"/>
    <row r="6" spans="1:2" s="32" customFormat="1" ht="38.25">
      <c r="A6" s="40" t="s">
        <v>22</v>
      </c>
      <c r="B6" s="40" t="s">
        <v>21</v>
      </c>
    </row>
    <row r="7" spans="1:2" s="37" customFormat="1" ht="25.5">
      <c r="A7" t="s">
        <v>20</v>
      </c>
      <c r="B7" s="39" t="s">
        <v>19</v>
      </c>
    </row>
    <row r="8" spans="1:2" s="37" customFormat="1" ht="18" customHeight="1">
      <c r="A8" s="38" t="s">
        <v>18</v>
      </c>
      <c r="B8" s="38" t="s">
        <v>17</v>
      </c>
    </row>
    <row r="9" spans="1:2" s="37" customFormat="1" ht="18.75" customHeight="1">
      <c r="A9" t="s">
        <v>16</v>
      </c>
      <c r="B9" s="38" t="s">
        <v>15</v>
      </c>
    </row>
    <row r="11" spans="1:2" s="29" customFormat="1">
      <c r="A11" s="29" t="s">
        <v>8</v>
      </c>
    </row>
    <row r="12" spans="1:2" s="30" customFormat="1"/>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sqref="A1:IV1"/>
    </sheetView>
  </sheetViews>
  <sheetFormatPr baseColWidth="10" defaultRowHeight="12.75"/>
  <cols>
    <col min="1" max="1" width="35.42578125" customWidth="1"/>
    <col min="2" max="2" width="14.140625" bestFit="1" customWidth="1"/>
  </cols>
  <sheetData>
    <row r="1" spans="1:2" s="29" customFormat="1">
      <c r="A1" s="29" t="s">
        <v>30</v>
      </c>
    </row>
    <row r="2" spans="1:2" s="29" customFormat="1">
      <c r="A2" s="29" t="s">
        <v>6</v>
      </c>
    </row>
    <row r="3" spans="1:2" s="30" customFormat="1"/>
    <row r="4" spans="1:2">
      <c r="B4" t="s">
        <v>29</v>
      </c>
    </row>
    <row r="5" spans="1:2" s="43" customFormat="1"/>
    <row r="6" spans="1:2">
      <c r="A6" t="s">
        <v>28</v>
      </c>
      <c r="B6" s="44">
        <v>261.5</v>
      </c>
    </row>
    <row r="7" spans="1:2">
      <c r="A7" t="s">
        <v>27</v>
      </c>
      <c r="B7" s="44">
        <v>202.8</v>
      </c>
    </row>
    <row r="8" spans="1:2">
      <c r="A8" t="s">
        <v>26</v>
      </c>
      <c r="B8" s="44">
        <v>175.8</v>
      </c>
    </row>
    <row r="9" spans="1:2">
      <c r="A9" t="s">
        <v>25</v>
      </c>
      <c r="B9" s="44">
        <v>14.5</v>
      </c>
    </row>
    <row r="11" spans="1:2" s="29" customFormat="1">
      <c r="A11" s="29" t="s">
        <v>8</v>
      </c>
    </row>
    <row r="12" spans="1:2" s="30" customFormat="1"/>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sqref="A1:IV1"/>
    </sheetView>
  </sheetViews>
  <sheetFormatPr baseColWidth="10" defaultRowHeight="12.75"/>
  <cols>
    <col min="1" max="1" width="28.28515625" customWidth="1"/>
    <col min="2" max="2" width="14.5703125" customWidth="1"/>
  </cols>
  <sheetData>
    <row r="1" spans="1:2" s="29" customFormat="1">
      <c r="A1" s="29" t="s">
        <v>37</v>
      </c>
    </row>
    <row r="2" spans="1:2" s="29" customFormat="1">
      <c r="A2" s="29" t="s">
        <v>6</v>
      </c>
    </row>
    <row r="3" spans="1:2" s="30" customFormat="1"/>
    <row r="4" spans="1:2" ht="25.5">
      <c r="B4" s="39" t="s">
        <v>36</v>
      </c>
    </row>
    <row r="5" spans="1:2" s="30" customFormat="1"/>
    <row r="6" spans="1:2">
      <c r="A6" t="s">
        <v>35</v>
      </c>
      <c r="B6" s="44">
        <v>103.4</v>
      </c>
    </row>
    <row r="7" spans="1:2">
      <c r="A7" t="s">
        <v>34</v>
      </c>
      <c r="B7" s="44">
        <v>50</v>
      </c>
    </row>
    <row r="8" spans="1:2">
      <c r="A8" t="s">
        <v>33</v>
      </c>
      <c r="B8" s="44">
        <v>59.5</v>
      </c>
    </row>
    <row r="9" spans="1:2">
      <c r="A9" t="s">
        <v>32</v>
      </c>
      <c r="B9" s="44">
        <v>9.3000000000000007</v>
      </c>
    </row>
    <row r="10" spans="1:2">
      <c r="A10" t="s">
        <v>31</v>
      </c>
      <c r="B10" s="44">
        <v>0.5</v>
      </c>
    </row>
    <row r="12" spans="1:2" s="29" customFormat="1">
      <c r="A12" s="29" t="s">
        <v>8</v>
      </c>
    </row>
    <row r="13" spans="1:2" s="30" customFormat="1"/>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sqref="A1:IV1"/>
    </sheetView>
  </sheetViews>
  <sheetFormatPr baseColWidth="10" defaultRowHeight="12.75"/>
  <cols>
    <col min="1" max="1" width="14.7109375" customWidth="1"/>
  </cols>
  <sheetData>
    <row r="1" spans="1:3" s="29" customFormat="1">
      <c r="A1" s="29" t="s">
        <v>41</v>
      </c>
    </row>
    <row r="2" spans="1:3" s="29" customFormat="1">
      <c r="A2" s="29" t="s">
        <v>6</v>
      </c>
    </row>
    <row r="3" spans="1:3" s="29" customFormat="1"/>
    <row r="4" spans="1:3">
      <c r="B4">
        <v>2009</v>
      </c>
      <c r="C4">
        <v>2010</v>
      </c>
    </row>
    <row r="5" spans="1:3" s="43" customFormat="1"/>
    <row r="6" spans="1:3">
      <c r="A6" t="s">
        <v>40</v>
      </c>
      <c r="B6">
        <v>791.7</v>
      </c>
      <c r="C6">
        <v>792.3</v>
      </c>
    </row>
    <row r="7" spans="1:3">
      <c r="A7" t="s">
        <v>39</v>
      </c>
      <c r="B7">
        <v>201.8</v>
      </c>
      <c r="C7">
        <v>169</v>
      </c>
    </row>
    <row r="8" spans="1:3">
      <c r="A8" t="s">
        <v>38</v>
      </c>
      <c r="B8">
        <v>47.7</v>
      </c>
      <c r="C8">
        <v>14.7</v>
      </c>
    </row>
    <row r="10" spans="1:3" s="45" customFormat="1">
      <c r="A10" s="45" t="s">
        <v>8</v>
      </c>
    </row>
    <row r="11" spans="1:3" s="29" customFormat="1"/>
  </sheetData>
  <mergeCells count="6">
    <mergeCell ref="A1:XFD1"/>
    <mergeCell ref="A2:XFD2"/>
    <mergeCell ref="A11:XFD11"/>
    <mergeCell ref="A10:XFD10"/>
    <mergeCell ref="A3:XFD3"/>
    <mergeCell ref="A5:XFD5"/>
  </mergeCells>
  <pageMargins left="0.7" right="0.7" top="0.78740157499999996" bottom="0.78740157499999996"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zoomScaleNormal="100" workbookViewId="0">
      <selection sqref="A1:IV1"/>
    </sheetView>
  </sheetViews>
  <sheetFormatPr baseColWidth="10" defaultRowHeight="15"/>
  <cols>
    <col min="1" max="1" width="47.42578125" style="47" customWidth="1"/>
    <col min="2" max="2" width="7.28515625" style="47" customWidth="1"/>
    <col min="3" max="3" width="7.42578125" style="47" customWidth="1"/>
    <col min="4" max="4" width="7.140625" style="47" customWidth="1"/>
    <col min="5" max="5" width="6.7109375" style="47" customWidth="1"/>
    <col min="6" max="6" width="6.28515625" style="47" customWidth="1"/>
    <col min="7" max="8" width="7.140625" style="47" customWidth="1"/>
    <col min="9" max="9" width="6.42578125" style="47" customWidth="1"/>
    <col min="10" max="10" width="7.7109375" style="47" customWidth="1"/>
    <col min="11" max="12" width="7" style="47" customWidth="1"/>
    <col min="13" max="16384" width="11.42578125" style="46"/>
  </cols>
  <sheetData>
    <row r="1" spans="1:12" s="72" customFormat="1" ht="15" customHeight="1">
      <c r="A1" s="74" t="s">
        <v>58</v>
      </c>
    </row>
    <row r="2" spans="1:12" s="72" customFormat="1" ht="15" customHeight="1">
      <c r="A2" s="73" t="s">
        <v>6</v>
      </c>
    </row>
    <row r="3" spans="1:12" s="70" customFormat="1" ht="15.75" customHeight="1" thickBot="1">
      <c r="A3" s="71"/>
    </row>
    <row r="4" spans="1:12">
      <c r="A4" s="69"/>
      <c r="B4" s="69">
        <v>2002</v>
      </c>
      <c r="C4" s="69">
        <v>2003</v>
      </c>
      <c r="D4" s="68">
        <v>2004</v>
      </c>
      <c r="E4" s="68">
        <v>2005</v>
      </c>
      <c r="F4" s="68">
        <v>2006</v>
      </c>
      <c r="G4" s="68">
        <v>2007</v>
      </c>
      <c r="H4" s="68">
        <v>2008</v>
      </c>
      <c r="I4" s="68">
        <v>2009</v>
      </c>
      <c r="J4" s="68">
        <v>2010</v>
      </c>
      <c r="K4" s="68">
        <v>2011</v>
      </c>
      <c r="L4" s="67">
        <v>2012</v>
      </c>
    </row>
    <row r="5" spans="1:12" s="56" customFormat="1" ht="15" customHeight="1">
      <c r="A5" s="62"/>
    </row>
    <row r="6" spans="1:12">
      <c r="A6" s="66" t="s">
        <v>57</v>
      </c>
      <c r="B6" s="65"/>
      <c r="C6" s="65"/>
      <c r="D6" s="65"/>
      <c r="E6" s="65"/>
      <c r="F6" s="65"/>
      <c r="G6" s="65"/>
      <c r="H6" s="65"/>
      <c r="I6" s="65"/>
    </row>
    <row r="7" spans="1:12">
      <c r="A7" s="47" t="s">
        <v>56</v>
      </c>
      <c r="B7" s="54">
        <v>92.048000000000002</v>
      </c>
      <c r="C7" s="54">
        <v>3.835</v>
      </c>
      <c r="D7" s="54">
        <v>2.734</v>
      </c>
      <c r="E7" s="54">
        <v>3.9460000000000002</v>
      </c>
      <c r="F7" s="54">
        <v>3.7709999999999999</v>
      </c>
      <c r="G7" s="54">
        <v>2.0430000000000001</v>
      </c>
      <c r="H7" s="54">
        <v>32.633000000000003</v>
      </c>
      <c r="I7" s="54">
        <v>1.754</v>
      </c>
      <c r="J7" s="54">
        <v>2.1459999999999999</v>
      </c>
      <c r="K7" s="54">
        <v>2.0910000000000002</v>
      </c>
      <c r="L7" s="54">
        <v>2</v>
      </c>
    </row>
    <row r="8" spans="1:12">
      <c r="A8" s="47" t="s">
        <v>55</v>
      </c>
      <c r="B8" s="54">
        <v>435.74599999999998</v>
      </c>
      <c r="C8" s="54">
        <v>542.25400000000002</v>
      </c>
      <c r="D8" s="54">
        <v>556.18299999999999</v>
      </c>
      <c r="E8" s="54">
        <v>562.13699999999994</v>
      </c>
      <c r="F8" s="54">
        <v>562.63300000000004</v>
      </c>
      <c r="G8" s="54">
        <v>576.20899999999995</v>
      </c>
      <c r="H8" s="54">
        <v>29.329000000000001</v>
      </c>
      <c r="I8" s="54">
        <v>0.61699999999999999</v>
      </c>
      <c r="J8" s="54">
        <v>0.16</v>
      </c>
      <c r="K8" s="54">
        <v>0</v>
      </c>
      <c r="L8" s="54">
        <v>0</v>
      </c>
    </row>
    <row r="9" spans="1:12">
      <c r="A9" s="47" t="s">
        <v>54</v>
      </c>
      <c r="B9" s="54">
        <v>261.01600000000002</v>
      </c>
      <c r="C9" s="54">
        <v>252.84900000000002</v>
      </c>
      <c r="D9" s="54">
        <v>232.56899999999999</v>
      </c>
      <c r="E9" s="54">
        <v>273.80399999999997</v>
      </c>
      <c r="F9" s="54">
        <v>231.49299999999999</v>
      </c>
      <c r="G9" s="54">
        <v>273.67399999999998</v>
      </c>
      <c r="H9" s="54">
        <v>349</v>
      </c>
      <c r="I9" s="54">
        <v>252</v>
      </c>
      <c r="J9" s="54">
        <v>275</v>
      </c>
      <c r="K9" s="54">
        <v>189.40100000000001</v>
      </c>
      <c r="L9" s="54">
        <v>216</v>
      </c>
    </row>
    <row r="10" spans="1:12">
      <c r="A10" s="47" t="s">
        <v>53</v>
      </c>
      <c r="B10" s="54">
        <v>316.82400000000001</v>
      </c>
      <c r="C10" s="54">
        <v>307.904</v>
      </c>
      <c r="D10" s="54">
        <v>354.78399999999999</v>
      </c>
      <c r="E10" s="54">
        <v>244.09700000000001</v>
      </c>
      <c r="F10" s="54">
        <v>182.89099999999999</v>
      </c>
      <c r="G10" s="54">
        <v>235.00299999999999</v>
      </c>
      <c r="H10" s="54">
        <v>212</v>
      </c>
      <c r="I10" s="54">
        <v>185</v>
      </c>
      <c r="J10" s="54">
        <v>196</v>
      </c>
      <c r="K10" s="54">
        <v>207.363</v>
      </c>
      <c r="L10" s="54">
        <v>176</v>
      </c>
    </row>
    <row r="11" spans="1:12">
      <c r="A11" s="47" t="s">
        <v>52</v>
      </c>
      <c r="B11" s="54">
        <v>305.92700000000002</v>
      </c>
      <c r="C11" s="54">
        <v>265.815</v>
      </c>
      <c r="D11" s="54">
        <v>219.22800000000001</v>
      </c>
      <c r="E11" s="54">
        <v>239.87100000000001</v>
      </c>
      <c r="F11" s="54">
        <v>179.726</v>
      </c>
      <c r="G11" s="54">
        <v>600.59199999999998</v>
      </c>
      <c r="H11" s="54">
        <v>516</v>
      </c>
      <c r="I11" s="54">
        <v>419.57100000000003</v>
      </c>
      <c r="J11" s="54">
        <v>388</v>
      </c>
      <c r="K11" s="54">
        <v>450</v>
      </c>
      <c r="L11" s="54">
        <v>421</v>
      </c>
    </row>
    <row r="12" spans="1:12">
      <c r="A12" s="47" t="s">
        <v>51</v>
      </c>
      <c r="B12" s="54">
        <f>49.307+49.641</f>
        <v>98.948000000000008</v>
      </c>
      <c r="C12" s="54">
        <f>45.954+48.59</f>
        <v>94.544000000000011</v>
      </c>
      <c r="D12" s="54">
        <f>38.866+45.619</f>
        <v>84.484999999999999</v>
      </c>
      <c r="E12" s="54">
        <f>35.634+45.283</f>
        <v>80.917000000000002</v>
      </c>
      <c r="F12" s="54">
        <f>56.576+42.666</f>
        <v>99.24199999999999</v>
      </c>
      <c r="G12" s="54">
        <f>41.815+47.318</f>
        <v>89.132999999999996</v>
      </c>
      <c r="H12" s="54">
        <v>94</v>
      </c>
      <c r="I12" s="54">
        <f>43.692+41.402</f>
        <v>85.093999999999994</v>
      </c>
      <c r="J12" s="54">
        <v>89</v>
      </c>
      <c r="K12" s="54">
        <f>45.091+70.521</f>
        <v>115.61199999999999</v>
      </c>
      <c r="L12" s="54">
        <v>111</v>
      </c>
    </row>
    <row r="13" spans="1:12" s="63" customFormat="1">
      <c r="A13" s="64" t="s">
        <v>50</v>
      </c>
      <c r="B13" s="58">
        <f>SUM(B7:B12)</f>
        <v>1510.5090000000002</v>
      </c>
      <c r="C13" s="58">
        <f>SUM(C7:C12)</f>
        <v>1467.2010000000002</v>
      </c>
      <c r="D13" s="58">
        <f>SUM(D7:D12)</f>
        <v>1449.9829999999999</v>
      </c>
      <c r="E13" s="58">
        <f>SUM(E7:E12)</f>
        <v>1404.7719999999999</v>
      </c>
      <c r="F13" s="58">
        <f>SUM(F7:F12)</f>
        <v>1259.7559999999999</v>
      </c>
      <c r="G13" s="58">
        <f>SUM(G7:G12)</f>
        <v>1776.6539999999998</v>
      </c>
      <c r="H13" s="58">
        <f>SUM(H7:H12)</f>
        <v>1232.962</v>
      </c>
      <c r="I13" s="58">
        <f>SUM(I7:I12)</f>
        <v>944.03600000000006</v>
      </c>
      <c r="J13" s="58">
        <f>SUM(J7:J12)</f>
        <v>950.30600000000004</v>
      </c>
      <c r="K13" s="58">
        <f>SUM(K7:K12)</f>
        <v>964.46699999999998</v>
      </c>
      <c r="L13" s="58">
        <f>SUM(L7:L12)</f>
        <v>926</v>
      </c>
    </row>
    <row r="14" spans="1:12" s="56" customFormat="1" ht="15" customHeight="1">
      <c r="A14" s="62"/>
    </row>
    <row r="15" spans="1:12">
      <c r="A15" s="61" t="s">
        <v>49</v>
      </c>
      <c r="B15" s="54"/>
      <c r="C15" s="54"/>
      <c r="D15" s="54"/>
      <c r="E15" s="54"/>
      <c r="F15" s="54"/>
      <c r="G15" s="54"/>
      <c r="H15" s="54"/>
      <c r="I15" s="54"/>
      <c r="J15" s="55"/>
      <c r="K15" s="55"/>
      <c r="L15" s="55"/>
    </row>
    <row r="16" spans="1:12">
      <c r="A16" s="55" t="s">
        <v>48</v>
      </c>
      <c r="B16" s="60">
        <v>556.1</v>
      </c>
      <c r="C16" s="60">
        <v>538.654</v>
      </c>
      <c r="D16" s="60">
        <v>462.4</v>
      </c>
      <c r="E16" s="60">
        <v>473</v>
      </c>
      <c r="F16" s="60">
        <v>461.62700000000001</v>
      </c>
      <c r="G16" s="60">
        <v>496.65</v>
      </c>
      <c r="H16" s="60">
        <v>411</v>
      </c>
      <c r="I16" s="60">
        <v>545</v>
      </c>
      <c r="J16" s="60">
        <v>636</v>
      </c>
      <c r="K16" s="60">
        <v>685</v>
      </c>
      <c r="L16" s="60">
        <v>544</v>
      </c>
    </row>
    <row r="17" spans="1:12">
      <c r="A17" s="55" t="s">
        <v>47</v>
      </c>
      <c r="B17" s="54">
        <v>1217</v>
      </c>
      <c r="C17" s="54">
        <v>1186</v>
      </c>
      <c r="D17" s="54">
        <v>1200</v>
      </c>
      <c r="E17" s="54">
        <v>1250</v>
      </c>
      <c r="F17" s="54">
        <v>1373</v>
      </c>
      <c r="G17" s="54">
        <v>1505</v>
      </c>
      <c r="H17" s="54">
        <v>1683</v>
      </c>
      <c r="I17" s="54">
        <v>2092</v>
      </c>
      <c r="J17" s="54">
        <v>1981</v>
      </c>
      <c r="K17" s="54">
        <v>2362</v>
      </c>
      <c r="L17" s="54">
        <v>2111</v>
      </c>
    </row>
    <row r="18" spans="1:12">
      <c r="A18" s="55" t="s">
        <v>46</v>
      </c>
      <c r="B18" s="54">
        <f>1216.1-B8</f>
        <v>780.35399999999993</v>
      </c>
      <c r="C18" s="54">
        <f>1419.008-C8</f>
        <v>876.75400000000002</v>
      </c>
      <c r="D18" s="54">
        <f>1567.4-D8</f>
        <v>1011.2170000000001</v>
      </c>
      <c r="E18" s="54">
        <f>1512-E8</f>
        <v>949.86300000000006</v>
      </c>
      <c r="F18" s="54">
        <f>1110</f>
        <v>1110</v>
      </c>
      <c r="G18" s="54">
        <v>1024</v>
      </c>
      <c r="H18" s="54">
        <v>1151</v>
      </c>
      <c r="I18" s="54">
        <v>1001</v>
      </c>
      <c r="J18" s="54">
        <v>811</v>
      </c>
      <c r="K18" s="54">
        <v>890</v>
      </c>
      <c r="L18" s="54">
        <v>1046</v>
      </c>
    </row>
    <row r="19" spans="1:12">
      <c r="A19" s="59" t="s">
        <v>45</v>
      </c>
      <c r="B19" s="58">
        <f>SUM(B16:B18)</f>
        <v>2553.4539999999997</v>
      </c>
      <c r="C19" s="58">
        <f>SUM(C16:C18)</f>
        <v>2601.4079999999999</v>
      </c>
      <c r="D19" s="58">
        <f>SUM(D16:D18)</f>
        <v>2673.6170000000002</v>
      </c>
      <c r="E19" s="58">
        <f>SUM(E16:E18)</f>
        <v>2672.8630000000003</v>
      </c>
      <c r="F19" s="58">
        <f>SUM(F16:F18)</f>
        <v>2944.627</v>
      </c>
      <c r="G19" s="58">
        <f>SUM(G16:G18)</f>
        <v>3025.65</v>
      </c>
      <c r="H19" s="58">
        <f>SUM(H16:H18)</f>
        <v>3245</v>
      </c>
      <c r="I19" s="58">
        <f>SUM(I16:I18)</f>
        <v>3638</v>
      </c>
      <c r="J19" s="58">
        <f>SUM(J16:J18)</f>
        <v>3428</v>
      </c>
      <c r="K19" s="58">
        <f>SUM(K16:K18)</f>
        <v>3937</v>
      </c>
      <c r="L19" s="58">
        <f>SUM(L16:L18)</f>
        <v>3701</v>
      </c>
    </row>
    <row r="20" spans="1:12" s="56" customFormat="1" ht="15" customHeight="1">
      <c r="A20" s="57"/>
    </row>
    <row r="21" spans="1:12">
      <c r="A21" s="55" t="s">
        <v>44</v>
      </c>
      <c r="B21" s="54">
        <v>-214.60700000000003</v>
      </c>
      <c r="C21" s="54">
        <v>-151.65899999999999</v>
      </c>
      <c r="D21" s="54">
        <v>-131.97775300000001</v>
      </c>
      <c r="E21" s="54">
        <v>-133.494</v>
      </c>
      <c r="F21" s="54">
        <v>-134.48400000000001</v>
      </c>
      <c r="G21" s="54">
        <v>-157</v>
      </c>
      <c r="H21" s="54">
        <v>-207.96</v>
      </c>
      <c r="I21" s="54">
        <v>-144</v>
      </c>
      <c r="J21" s="54">
        <v>-125</v>
      </c>
      <c r="K21" s="54">
        <v>-77</v>
      </c>
      <c r="L21" s="53">
        <v>-120</v>
      </c>
    </row>
    <row r="22" spans="1:12" ht="15.75" thickBot="1">
      <c r="A22" s="52" t="s">
        <v>43</v>
      </c>
      <c r="B22" s="51">
        <f>B13+B19+B21</f>
        <v>3849.3559999999998</v>
      </c>
      <c r="C22" s="51">
        <f>C13+C19+C21</f>
        <v>3916.9500000000003</v>
      </c>
      <c r="D22" s="51">
        <f>D13+D19+D21</f>
        <v>3991.6222470000002</v>
      </c>
      <c r="E22" s="51">
        <f>E13+E19+E21</f>
        <v>3944.1410000000001</v>
      </c>
      <c r="F22" s="51">
        <f>F13+F19+F21</f>
        <v>4069.8989999999999</v>
      </c>
      <c r="G22" s="51">
        <f>G13+G19+G21</f>
        <v>4645.3040000000001</v>
      </c>
      <c r="H22" s="51">
        <f>H13+H19+H21</f>
        <v>4270.0019999999995</v>
      </c>
      <c r="I22" s="51">
        <f>I13+I19+I21</f>
        <v>4438.0360000000001</v>
      </c>
      <c r="J22" s="51">
        <f>J13+J19+J21</f>
        <v>4253.3060000000005</v>
      </c>
      <c r="K22" s="51">
        <f>K13+K19+K21</f>
        <v>4824.4669999999996</v>
      </c>
      <c r="L22" s="51">
        <f>L13+L19+L21</f>
        <v>4507</v>
      </c>
    </row>
    <row r="24" spans="1:12" s="48" customFormat="1" ht="15" customHeight="1">
      <c r="A24" s="50" t="s">
        <v>8</v>
      </c>
    </row>
    <row r="25" spans="1:12" s="48" customFormat="1" ht="92.25" customHeight="1">
      <c r="A25" s="49" t="s">
        <v>42</v>
      </c>
    </row>
  </sheetData>
  <mergeCells count="8">
    <mergeCell ref="A14:XFD14"/>
    <mergeCell ref="A20:XFD20"/>
    <mergeCell ref="A1:XFD1"/>
    <mergeCell ref="A2:XFD2"/>
    <mergeCell ref="A25:XFD25"/>
    <mergeCell ref="A24:XFD24"/>
    <mergeCell ref="A3:XFD3"/>
    <mergeCell ref="A5:XFD5"/>
  </mergeCells>
  <pageMargins left="0.70866141732283472" right="0.70866141732283472" top="0.78740157480314965" bottom="0.78740157480314965" header="0.31496062992125984" footer="0.31496062992125984"/>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Tabelle1</vt:lpstr>
      <vt:lpstr>Tabelle2</vt:lpstr>
      <vt:lpstr>Tabelle3</vt:lpstr>
      <vt:lpstr>Tabelle4</vt:lpstr>
      <vt:lpstr>Tabelle5</vt:lpstr>
      <vt:lpstr>Tabelle6</vt:lpstr>
      <vt:lpstr>Tabelle7</vt:lpstr>
      <vt:lpstr>Tabellenteil_Tab.1</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Leicher</dc:creator>
  <cp:lastModifiedBy>Leicher</cp:lastModifiedBy>
  <cp:lastPrinted>2012-02-01T08:43:19Z</cp:lastPrinted>
  <dcterms:created xsi:type="dcterms:W3CDTF">2012-02-01T08:33:33Z</dcterms:created>
  <dcterms:modified xsi:type="dcterms:W3CDTF">2012-02-01T08:45:10Z</dcterms:modified>
</cp:coreProperties>
</file>