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120" yWindow="120" windowWidth="28515" windowHeight="12585"/>
  </bookViews>
  <sheets>
    <sheet name="Tabelle1" sheetId="1" r:id="rId1"/>
    <sheet name="Tabelle2" sheetId="2" r:id="rId2"/>
    <sheet name="Tabelle3" sheetId="3" r:id="rId3"/>
    <sheet name="Tabelle4" sheetId="4" r:id="rId4"/>
    <sheet name="Tabelle5" sheetId="5" r:id="rId5"/>
    <sheet name="Tabellenteil_Tab.1" sheetId="6" r:id="rId6"/>
    <sheet name="Tabellenteil_Tab.1a" sheetId="7" r:id="rId7"/>
    <sheet name="Tabellenteil_Tab.2" sheetId="8" r:id="rId8"/>
    <sheet name="Tabellenteil_Tab.3" sheetId="9" r:id="rId9"/>
    <sheet name="Tabellenteil_Tab.4" sheetId="10" r:id="rId10"/>
    <sheet name="Tabellenteil_Tab.5" sheetId="11" r:id="rId11"/>
    <sheet name="Tabellenteil_Tab.6" sheetId="12" r:id="rId12"/>
  </sheets>
  <definedNames>
    <definedName name="_xlnm.Print_Area" localSheetId="1">Tabelle2!$A$1:$S$43</definedName>
  </definedNames>
  <calcPr calcId="145621"/>
</workbook>
</file>

<file path=xl/calcChain.xml><?xml version="1.0" encoding="utf-8"?>
<calcChain xmlns="http://schemas.openxmlformats.org/spreadsheetml/2006/main">
  <c r="H26" i="12" l="1"/>
  <c r="F26" i="12"/>
  <c r="H25" i="12"/>
  <c r="F25" i="12"/>
  <c r="H24" i="12"/>
  <c r="F24" i="12"/>
  <c r="H23" i="12"/>
  <c r="F23" i="12"/>
  <c r="H22" i="12"/>
  <c r="F22" i="12"/>
  <c r="H21" i="12"/>
  <c r="F21" i="12"/>
  <c r="H20" i="12"/>
  <c r="F20" i="12"/>
  <c r="H19" i="12"/>
  <c r="F19" i="12"/>
  <c r="H18" i="12"/>
  <c r="F18" i="12"/>
  <c r="H17" i="12"/>
  <c r="F17" i="12"/>
  <c r="H16" i="12"/>
  <c r="F16" i="12"/>
  <c r="H15" i="12"/>
  <c r="F15" i="12"/>
  <c r="H14" i="12"/>
  <c r="F14" i="12"/>
  <c r="H13" i="12"/>
  <c r="F13" i="12"/>
  <c r="H12" i="12"/>
  <c r="F12" i="12"/>
  <c r="H11" i="12"/>
  <c r="F11" i="12"/>
  <c r="H10" i="12"/>
  <c r="F10" i="12"/>
  <c r="H9" i="12"/>
  <c r="F9" i="12"/>
  <c r="H8" i="12"/>
  <c r="H27" i="12" s="1"/>
  <c r="F8" i="12"/>
  <c r="E8" i="8"/>
  <c r="F8" i="8"/>
  <c r="G8" i="8"/>
  <c r="G38" i="8" s="1"/>
  <c r="G39" i="8" s="1"/>
  <c r="I8" i="8"/>
  <c r="J8" i="8"/>
  <c r="K8" i="8"/>
  <c r="L8" i="8"/>
  <c r="E31" i="8"/>
  <c r="F31" i="8"/>
  <c r="G31" i="8"/>
  <c r="H31" i="8"/>
  <c r="I31" i="8"/>
  <c r="J31" i="8"/>
  <c r="K31" i="8"/>
  <c r="L31" i="8"/>
  <c r="E38" i="8"/>
  <c r="F38" i="8"/>
  <c r="H38" i="8"/>
  <c r="I38" i="8"/>
  <c r="J38" i="8"/>
  <c r="K38" i="8"/>
  <c r="L38" i="8"/>
  <c r="L39" i="8" s="1"/>
  <c r="E39" i="8"/>
  <c r="F39" i="8"/>
  <c r="H39" i="8"/>
  <c r="I39" i="8"/>
  <c r="J39" i="8"/>
  <c r="F33" i="7"/>
  <c r="F67" i="7"/>
  <c r="F81" i="7"/>
  <c r="H10" i="6"/>
  <c r="H11" i="6"/>
  <c r="H12" i="6"/>
  <c r="H102" i="6" s="1"/>
  <c r="H13" i="6"/>
  <c r="H14" i="6"/>
  <c r="H15" i="6"/>
  <c r="H16" i="6"/>
  <c r="H17" i="6"/>
  <c r="H18" i="6"/>
  <c r="H19" i="6"/>
  <c r="H20" i="6"/>
  <c r="H21" i="6"/>
  <c r="H22" i="6"/>
  <c r="H23" i="6"/>
  <c r="H24" i="6"/>
  <c r="H25" i="6"/>
  <c r="H26" i="6"/>
  <c r="H27" i="6"/>
  <c r="H28" i="6"/>
  <c r="H29" i="6"/>
  <c r="H30" i="6"/>
  <c r="H31" i="6"/>
  <c r="H32" i="6"/>
  <c r="H33" i="6"/>
  <c r="H34" i="6"/>
  <c r="H35" i="6"/>
  <c r="H36" i="6"/>
  <c r="H37" i="6"/>
  <c r="H38" i="6"/>
  <c r="H39" i="6"/>
  <c r="H40" i="6"/>
  <c r="H41" i="6"/>
  <c r="H42" i="6"/>
  <c r="H43" i="6"/>
  <c r="H44" i="6"/>
  <c r="H45" i="6"/>
  <c r="H46" i="6"/>
  <c r="H47" i="6"/>
  <c r="H48" i="6"/>
  <c r="H49" i="6"/>
  <c r="H50" i="6"/>
  <c r="H51" i="6"/>
  <c r="H52" i="6"/>
  <c r="H53" i="6"/>
  <c r="H54" i="6"/>
  <c r="H55" i="6"/>
  <c r="H56" i="6"/>
  <c r="H57" i="6"/>
  <c r="H58" i="6"/>
  <c r="H59" i="6"/>
  <c r="H60" i="6"/>
  <c r="H61" i="6"/>
  <c r="H62" i="6"/>
  <c r="H63" i="6"/>
  <c r="H64" i="6"/>
  <c r="H65" i="6"/>
  <c r="H66" i="6"/>
  <c r="H67" i="6"/>
  <c r="H68" i="6"/>
  <c r="H69" i="6"/>
  <c r="H70" i="6"/>
  <c r="H71" i="6"/>
  <c r="H72" i="6"/>
  <c r="H73" i="6"/>
  <c r="H74" i="6"/>
  <c r="H75" i="6"/>
  <c r="H76" i="6"/>
  <c r="H77" i="6"/>
  <c r="H78" i="6"/>
  <c r="H79" i="6"/>
  <c r="H80" i="6"/>
  <c r="H81" i="6"/>
  <c r="H82" i="6"/>
  <c r="H83" i="6"/>
  <c r="H84" i="6"/>
  <c r="H85" i="6"/>
  <c r="H86" i="6"/>
  <c r="H87" i="6"/>
  <c r="H88" i="6"/>
  <c r="H89" i="6"/>
  <c r="H90" i="6"/>
  <c r="H91" i="6"/>
  <c r="H92" i="6"/>
  <c r="H93" i="6"/>
  <c r="H94" i="6"/>
  <c r="H95" i="6"/>
  <c r="H96" i="6"/>
  <c r="H97" i="6"/>
  <c r="H98" i="6"/>
  <c r="H99" i="6"/>
  <c r="H100" i="6"/>
  <c r="H101" i="6"/>
  <c r="F102" i="6"/>
  <c r="H105" i="6"/>
  <c r="H115" i="6" s="1"/>
  <c r="H106" i="6"/>
  <c r="H107" i="6"/>
  <c r="H108" i="6"/>
  <c r="H109" i="6"/>
  <c r="H110" i="6"/>
  <c r="H111" i="6"/>
  <c r="H112" i="6"/>
  <c r="H113" i="6"/>
  <c r="H114" i="6"/>
  <c r="F115" i="6"/>
  <c r="F116" i="6"/>
  <c r="F130" i="6" s="1"/>
  <c r="H119" i="6"/>
  <c r="H120" i="6"/>
  <c r="H121" i="6"/>
  <c r="H122" i="6"/>
  <c r="H124" i="6"/>
  <c r="H125" i="6"/>
  <c r="F126" i="6"/>
  <c r="H126" i="6"/>
  <c r="H116" i="6" l="1"/>
  <c r="H130" i="6" s="1"/>
</calcChain>
</file>

<file path=xl/sharedStrings.xml><?xml version="1.0" encoding="utf-8"?>
<sst xmlns="http://schemas.openxmlformats.org/spreadsheetml/2006/main" count="551" uniqueCount="454">
  <si>
    <t>Quelle: BMeiA</t>
  </si>
  <si>
    <t xml:space="preserve">Palästinensische Gebiete </t>
  </si>
  <si>
    <t>Nicaragua</t>
  </si>
  <si>
    <t>Zentralamerika (SICA), Karibik (CARICOM)</t>
  </si>
  <si>
    <t>Zentralamerika</t>
  </si>
  <si>
    <t>Bhutan</t>
  </si>
  <si>
    <t>Himalaya - Hindukusch (ICIMOD)</t>
  </si>
  <si>
    <t>Asien</t>
  </si>
  <si>
    <t>Moldau, Kosovo, Georgien, Armenien</t>
  </si>
  <si>
    <t>Donauraum, Schwarzmeerregion</t>
  </si>
  <si>
    <t>Südost- und Osteuropa</t>
  </si>
  <si>
    <t>Burkina Faso, Äthiopien, Uganda, Mosambik</t>
  </si>
  <si>
    <t>Afrika (AU), Westafrika (ECOWAS), Südliches Afrika (SADC)</t>
  </si>
  <si>
    <t>Afrika</t>
  </si>
  <si>
    <t>Schwerpunktländer</t>
  </si>
  <si>
    <t>Schwerpunktregionen</t>
  </si>
  <si>
    <t>Tabelle 1: Übersicht über die geografische Ausrichtung der OEZA (2010 - 2012)</t>
  </si>
  <si>
    <r>
      <t>*)</t>
    </r>
    <r>
      <rPr>
        <sz val="10"/>
        <rFont val="Arial"/>
        <family val="2"/>
      </rPr>
      <t xml:space="preserve"> Private Public Partnerships (PPPs) bezeichnen im DAC-Sinn Organisationen auf internationaler Ebene, in deren Entscheidungsgremien sowohl Repräsentanten von Staaten als auch solche der Zivilgesellschaft vertreten sind. Geringfügige rechnerische Divergenzen ergeben sich durch Rundungen.</t>
    </r>
  </si>
  <si>
    <t xml:space="preserve">
Quelle: BMeiA/ADA</t>
  </si>
  <si>
    <t>Gesamt</t>
  </si>
  <si>
    <t>Internationale und andere Träger gesamt (9-11)</t>
  </si>
  <si>
    <t>11. Sonstige</t>
  </si>
  <si>
    <t>10. Internationale NRO</t>
  </si>
  <si>
    <r>
      <t xml:space="preserve">9. Internationale Organisationen &amp; PPPs </t>
    </r>
    <r>
      <rPr>
        <vertAlign val="superscript"/>
        <sz val="10"/>
        <rFont val="Arial"/>
        <family val="2"/>
      </rPr>
      <t>*)</t>
    </r>
  </si>
  <si>
    <t>Institutionen des Empfängerlandes gesamt (7-8)</t>
  </si>
  <si>
    <t>8. NRO und sonstige Institutionen des Empfängerlandes</t>
  </si>
  <si>
    <t>7. Öffentliche Stellen/Ministerien des Empfängerlandes</t>
  </si>
  <si>
    <t>Österreichische Institutionen gesamt (1-6)</t>
  </si>
  <si>
    <t>Firmen &amp; Sonstige in Österreich gesamt (4-6)</t>
  </si>
  <si>
    <t>6. Öffentliche Stellen, Universitäten &amp; Sonstige in Österreich</t>
  </si>
  <si>
    <t>5. Einzelpersonen (Konsulenten)</t>
  </si>
  <si>
    <t>4. Firmen in Österreich</t>
  </si>
  <si>
    <t>Österreichische NRO gesamt (1-3)</t>
  </si>
  <si>
    <t>3. Österreichische NRO, die vorwiegend Studienförderprogramme abwickeln</t>
  </si>
  <si>
    <t>2. Österreichische NRO, die vorwiegend Projekte in Österreich abwickeln</t>
  </si>
  <si>
    <t>1. Österreichische NRO, die vorwiegend Auslandsprojekte abwickeln</t>
  </si>
  <si>
    <t>%</t>
  </si>
  <si>
    <t>Mio. €</t>
  </si>
  <si>
    <t>Netto-Auszahlungen in Mio. € und in %</t>
  </si>
  <si>
    <t>Tabelle 2: Durchführungsstruktur der OEZA (ADA)</t>
  </si>
  <si>
    <t>Quelle: BMeiA/ADA</t>
  </si>
  <si>
    <t>Multilaterale EZA</t>
  </si>
  <si>
    <t>Bilaterale EZA</t>
  </si>
  <si>
    <t>davon</t>
  </si>
  <si>
    <t>ODA (in % des BNE)</t>
  </si>
  <si>
    <t>ODA-Gesamtausgaben</t>
  </si>
  <si>
    <t>Prognose</t>
  </si>
  <si>
    <t>Erfolg</t>
  </si>
  <si>
    <t>Netto-Auszahlungen in Mio. €</t>
  </si>
  <si>
    <t>Tabelle 3: ODA-Entwicklung 2006 - 2012</t>
  </si>
  <si>
    <r>
      <t>*)</t>
    </r>
    <r>
      <rPr>
        <sz val="10"/>
        <rFont val="Arial"/>
        <family val="2"/>
      </rPr>
      <t xml:space="preserve"> BNE: 282.970.000.000
Geringfügige rechnerische Divergenzen ergeben sich durch Rundungen</t>
    </r>
  </si>
  <si>
    <t>0,32</t>
  </si>
  <si>
    <r>
      <t xml:space="preserve">ODA in % des BNE </t>
    </r>
    <r>
      <rPr>
        <vertAlign val="superscript"/>
        <sz val="10"/>
        <rFont val="Arial"/>
        <family val="2"/>
      </rPr>
      <t>*)</t>
    </r>
  </si>
  <si>
    <t xml:space="preserve">- </t>
  </si>
  <si>
    <t xml:space="preserve">Bilaterale Kredite &amp;  Equity Investment </t>
  </si>
  <si>
    <t>Bilaterale Zuschüsse</t>
  </si>
  <si>
    <t>GESAMT-ODA</t>
  </si>
  <si>
    <t>Summe andere
öffentliche
Körperschaften</t>
  </si>
  <si>
    <t>Summe
bundesfinanzierte
Leistungen</t>
  </si>
  <si>
    <t>Gesamtsumme</t>
  </si>
  <si>
    <t>in €</t>
  </si>
  <si>
    <t>Tabelle 4: Finanzierung der österreichischen ODA-Leistungen 2010</t>
  </si>
  <si>
    <r>
      <t>*)</t>
    </r>
    <r>
      <rPr>
        <sz val="10"/>
        <rFont val="Arial"/>
        <family val="2"/>
      </rPr>
      <t xml:space="preserve"> Davon operatives Budget (incl. ERP-Fonds) 94.126.723 Euro. Die Summe für operative Maßnahmen versteht sich abzüglich der Ausgaben für die Basisabgeltung (ca. 10,56 Mio.).
</t>
    </r>
    <r>
      <rPr>
        <vertAlign val="superscript"/>
        <sz val="10"/>
        <rFont val="Arial"/>
        <family val="2"/>
      </rPr>
      <t>**)</t>
    </r>
    <r>
      <rPr>
        <sz val="10"/>
        <rFont val="Arial"/>
        <family val="2"/>
      </rPr>
      <t xml:space="preserve">nicht zweckgebundene Beiträge
</t>
    </r>
    <r>
      <rPr>
        <vertAlign val="superscript"/>
        <sz val="10"/>
        <rFont val="Arial"/>
        <family val="2"/>
      </rPr>
      <t>***)</t>
    </r>
    <r>
      <rPr>
        <sz val="10"/>
        <rFont val="Arial"/>
        <family val="2"/>
      </rPr>
      <t xml:space="preserve">Pooled Fund (Korbfinanzierung): Bündelung der Finanzmittel mehrerer Geber, um die Vorteile der gemeinsamen Finanzierung eines Programms zu nutzen. 
</t>
    </r>
    <r>
      <rPr>
        <vertAlign val="superscript"/>
        <sz val="10"/>
        <rFont val="Arial"/>
        <family val="2"/>
      </rPr>
      <t>****)</t>
    </r>
    <r>
      <rPr>
        <sz val="10"/>
        <rFont val="Arial"/>
        <family val="2"/>
      </rPr>
      <t>In der ODA-Gesamtrechnung ergeben sich die OEZA/ADA-Verwaltungskosten aus der Basisabgeltung plus Verwaltungskosten aus Projektverträgen.</t>
    </r>
  </si>
  <si>
    <t>ODA in % des BNE</t>
  </si>
  <si>
    <t>Andere  Organisationen</t>
  </si>
  <si>
    <t>Regionale Entwicklungsbanken</t>
  </si>
  <si>
    <t>IBRD/IDA</t>
  </si>
  <si>
    <t>EU</t>
  </si>
  <si>
    <t>Vereinte Nationen</t>
  </si>
  <si>
    <t xml:space="preserve">Multilaterale EZA </t>
  </si>
  <si>
    <t xml:space="preserve">Equity Investment </t>
  </si>
  <si>
    <t>Kredite</t>
  </si>
  <si>
    <t>Bilaterale Kredite &amp; Equity Investment</t>
  </si>
  <si>
    <t>davon: Humanitäre Hilfsmaßnahmen</t>
  </si>
  <si>
    <t>Asylwerber</t>
  </si>
  <si>
    <t>Öffentlichkeitsarbeit</t>
  </si>
  <si>
    <t>andere Ausgaben im Geberland</t>
  </si>
  <si>
    <r>
      <t xml:space="preserve">Administrativkosten </t>
    </r>
    <r>
      <rPr>
        <vertAlign val="superscript"/>
        <sz val="10"/>
        <color theme="1"/>
        <rFont val="Arial"/>
        <family val="2"/>
      </rPr>
      <t>****)</t>
    </r>
  </si>
  <si>
    <t>Schuldenreduktionen</t>
  </si>
  <si>
    <t>davon: indirekte Studienplatzkosten</t>
  </si>
  <si>
    <t>Stipendien &amp; Trainings im Geberland</t>
  </si>
  <si>
    <t>Personalentsendungen &amp; andere techn. Hilfsleistungen</t>
  </si>
  <si>
    <t>davon: Zuschüsse zu Kreditfinanzierungen</t>
  </si>
  <si>
    <t>Projekte und projektähnliche Leistungen</t>
  </si>
  <si>
    <r>
      <t xml:space="preserve">Kernbeiträge </t>
    </r>
    <r>
      <rPr>
        <vertAlign val="superscript"/>
        <sz val="10"/>
        <color theme="1"/>
        <rFont val="Arial"/>
        <family val="2"/>
      </rPr>
      <t>**)</t>
    </r>
    <r>
      <rPr>
        <sz val="10"/>
        <color theme="1"/>
        <rFont val="Arial"/>
        <family val="2"/>
      </rPr>
      <t xml:space="preserve"> , Finanzierungsbeiträge, Pooled Funds</t>
    </r>
    <r>
      <rPr>
        <vertAlign val="superscript"/>
        <sz val="10"/>
        <color theme="1"/>
        <rFont val="Arial"/>
        <family val="2"/>
      </rPr>
      <t>***)</t>
    </r>
  </si>
  <si>
    <t>Budgethilfen</t>
  </si>
  <si>
    <t>davon 
ERP-Fonds</t>
  </si>
  <si>
    <t xml:space="preserve">gesamt
</t>
  </si>
  <si>
    <t>Art der Umsetzung/Verwendungszweck</t>
  </si>
  <si>
    <t>davon OeEB</t>
  </si>
  <si>
    <t>(inkl. OeEB)</t>
  </si>
  <si>
    <t>(inkl. Katastrophen-fonds)</t>
  </si>
  <si>
    <t xml:space="preserve">Umsetzung Drittmittel durch ADA
</t>
  </si>
  <si>
    <r>
      <t xml:space="preserve">OEZA/ADA </t>
    </r>
    <r>
      <rPr>
        <vertAlign val="superscript"/>
        <sz val="10"/>
        <rFont val="Arial"/>
        <family val="2"/>
      </rPr>
      <t>*)</t>
    </r>
  </si>
  <si>
    <t>Summe
bundes-
finanzierte
Leistungen</t>
  </si>
  <si>
    <t>Sonstige
Bund</t>
  </si>
  <si>
    <t>BMLVS</t>
  </si>
  <si>
    <t>BMLFUW</t>
  </si>
  <si>
    <t>BMI</t>
  </si>
  <si>
    <t>BMUKK</t>
  </si>
  <si>
    <t>BMWF</t>
  </si>
  <si>
    <t>BMF</t>
  </si>
  <si>
    <t>BMeiA</t>
  </si>
  <si>
    <t>ADA</t>
  </si>
  <si>
    <t>GESAMT-ODA
2010</t>
  </si>
  <si>
    <t>Finanzierungsquelle</t>
  </si>
  <si>
    <t>Netto-Auszahlungen in €</t>
  </si>
  <si>
    <t>2.8 Bundesfinanzierte ODA-Leistungen 2010</t>
  </si>
  <si>
    <r>
      <t>*)</t>
    </r>
    <r>
      <rPr>
        <sz val="10"/>
        <rFont val="Palatino Linotype"/>
        <family val="1"/>
      </rPr>
      <t xml:space="preserve"> Anmerkungen siehe Folgetabelle</t>
    </r>
  </si>
  <si>
    <t>Quelle: BMF</t>
  </si>
  <si>
    <r>
      <t xml:space="preserve">Finanzieller Aufwand für Studierende aus 
Entwicklungsländern </t>
    </r>
    <r>
      <rPr>
        <vertAlign val="superscript"/>
        <sz val="10"/>
        <rFont val="Palatino Linotype"/>
        <family val="1"/>
      </rPr>
      <t>*)</t>
    </r>
  </si>
  <si>
    <t>1/31</t>
  </si>
  <si>
    <t>3. Mittelbare technische Hilfe</t>
  </si>
  <si>
    <t xml:space="preserve">Summe sonstige bilaterale Leistungen </t>
  </si>
  <si>
    <t>Nahrungsmittelhilfe-Übereinkommen 1980</t>
  </si>
  <si>
    <t>1/42057</t>
  </si>
  <si>
    <r>
      <t xml:space="preserve">Auslandseinsätze </t>
    </r>
    <r>
      <rPr>
        <vertAlign val="superscript"/>
        <sz val="10"/>
        <rFont val="Palatino Linotype"/>
        <family val="1"/>
      </rPr>
      <t>*)</t>
    </r>
  </si>
  <si>
    <t>1/1410</t>
  </si>
  <si>
    <r>
      <t xml:space="preserve">Aufwendungen für Personaleinsätze: Subventionslehrkräfte, Beauftragte für Bildungskooperation und Vorstudienlehrgänge </t>
    </r>
    <r>
      <rPr>
        <vertAlign val="superscript"/>
        <sz val="10"/>
        <rFont val="Palatino Linotype"/>
        <family val="1"/>
      </rPr>
      <t>*)</t>
    </r>
  </si>
  <si>
    <t>1/3070</t>
  </si>
  <si>
    <r>
      <t xml:space="preserve">Bilaterale Entwicklungsprojekte / Know-how-
Transfer im Sozialbereich </t>
    </r>
    <r>
      <rPr>
        <vertAlign val="superscript"/>
        <sz val="10"/>
        <rFont val="Palatino Linotype"/>
        <family val="1"/>
      </rPr>
      <t>*)</t>
    </r>
  </si>
  <si>
    <t>1/21006</t>
  </si>
  <si>
    <r>
      <t xml:space="preserve">Auslandseinsätze gemäß BGBl. I Nr.38/1997 
 </t>
    </r>
    <r>
      <rPr>
        <vertAlign val="superscript"/>
        <sz val="10"/>
        <rFont val="Palatino Linotype"/>
        <family val="1"/>
      </rPr>
      <t>*)</t>
    </r>
  </si>
  <si>
    <t>1/1176</t>
  </si>
  <si>
    <r>
      <t xml:space="preserve">Flüchtlingsbetreuung und Integration abzügl. 
Beiträge an intern. Organ. </t>
    </r>
    <r>
      <rPr>
        <vertAlign val="superscript"/>
        <sz val="10"/>
        <rFont val="Palatino Linotype"/>
        <family val="1"/>
      </rPr>
      <t>*)</t>
    </r>
  </si>
  <si>
    <t>1/1150</t>
  </si>
  <si>
    <r>
      <t xml:space="preserve">Ausbildung und Schulung von Polizeibediensteten </t>
    </r>
    <r>
      <rPr>
        <vertAlign val="superscript"/>
        <sz val="10"/>
        <rFont val="Palatino Linotype"/>
        <family val="1"/>
      </rPr>
      <t>*)</t>
    </r>
  </si>
  <si>
    <t>1/11</t>
  </si>
  <si>
    <t>2. Sonstige bilaterale Leistungen des Bundes für Entwicklungsländer</t>
  </si>
  <si>
    <t>Summe Finanzhilfe</t>
  </si>
  <si>
    <t>Summe bilateral</t>
  </si>
  <si>
    <r>
      <t xml:space="preserve">Schuldenerleichterung infolge int. Aktionen 
 </t>
    </r>
    <r>
      <rPr>
        <vertAlign val="superscript"/>
        <sz val="10"/>
        <rFont val="Palatino Linotype"/>
        <family val="1"/>
      </rPr>
      <t>*)</t>
    </r>
  </si>
  <si>
    <t>1/45868</t>
  </si>
  <si>
    <t>OeKB: Zuschuss (sonstige grants)</t>
  </si>
  <si>
    <t>OeKB: Zuschuss (cash-grants)</t>
  </si>
  <si>
    <r>
      <t xml:space="preserve">OeKB: Zuschuss (Kofinanzierung) </t>
    </r>
    <r>
      <rPr>
        <vertAlign val="superscript"/>
        <sz val="10"/>
        <rFont val="Palatino Linotype"/>
        <family val="1"/>
      </rPr>
      <t>*)</t>
    </r>
  </si>
  <si>
    <r>
      <t xml:space="preserve">OeKB: Zuschuss allgemein </t>
    </r>
    <r>
      <rPr>
        <vertAlign val="superscript"/>
        <sz val="10"/>
        <rFont val="Palatino Linotype"/>
        <family val="1"/>
      </rPr>
      <t>*)</t>
    </r>
  </si>
  <si>
    <t>1/15236</t>
  </si>
  <si>
    <t>Transferzahlungen an das Ausland 
(Auslandskatastrophenfonds)</t>
  </si>
  <si>
    <t xml:space="preserve">ADA Zuwendungen für operationelle Maßnahmen 
gem. § 10 Z 2 EZA-Gesetz </t>
  </si>
  <si>
    <t>ADA Basisabgeltung gem. § 10 Z 1 EZA-Gesetz</t>
  </si>
  <si>
    <t>1/12096</t>
  </si>
  <si>
    <t>Intern. Komitee vom Roten Kreuz (IKRK)</t>
  </si>
  <si>
    <t>1/12036</t>
  </si>
  <si>
    <t>HOPE 87 Förderung von Jugendbeschäftigungs- 
und Jugendausbildungsproj.</t>
  </si>
  <si>
    <t>1/10006</t>
  </si>
  <si>
    <t>b) bilateral</t>
  </si>
  <si>
    <t>Summe multilateral</t>
  </si>
  <si>
    <r>
      <t xml:space="preserve">Laufende Transfers an Drittländer davon Beitrag
an die Konsultativgruppe für Internationale
Landwirtschaftliche Forschung (CGIAR)
 </t>
    </r>
    <r>
      <rPr>
        <vertAlign val="superscript"/>
        <sz val="10"/>
        <rFont val="Palatino Linotype"/>
        <family val="1"/>
      </rPr>
      <t>*)</t>
    </r>
  </si>
  <si>
    <t>1/45847</t>
  </si>
  <si>
    <t>Laufende Transfers an Drittländer</t>
  </si>
  <si>
    <t>1/45846</t>
  </si>
  <si>
    <t>Verwaltungskosten (sonstige)</t>
  </si>
  <si>
    <t>Verwaltungskosten (technische Abwicklung)</t>
  </si>
  <si>
    <t>Technische Kooperationsleistungen</t>
  </si>
  <si>
    <t>1/45388</t>
  </si>
  <si>
    <t>Sonst. Beteiligung an ausländischen Unternehmen</t>
  </si>
  <si>
    <t>1/45383</t>
  </si>
  <si>
    <t>Multilaterale Investitions-Garantie Agentur (MIGA)</t>
  </si>
  <si>
    <t>Europ. Entwicklungsfonds (EEF)</t>
  </si>
  <si>
    <t>Europäische Investitionsbank (EIB)</t>
  </si>
  <si>
    <t>Europäische Bank für Wiederaufbau und
Entwicklung (EBRD)</t>
  </si>
  <si>
    <t>Gemeinsamer Rohstoffonds (CFC)</t>
  </si>
  <si>
    <t>Internationaler Fonds für landw. Entwicklung (IFAD)</t>
  </si>
  <si>
    <t>Internationale Finanzkorporation (IFC)</t>
  </si>
  <si>
    <t>Inter - Amerikanische Investitionsgesellschaft (IIC)</t>
  </si>
  <si>
    <t>Inter - Amerikanische Entwicklungsbank (IAEB)</t>
  </si>
  <si>
    <t>Asiatische Entwicklungsbank (AEB)</t>
  </si>
  <si>
    <t>Internationale Entwicklungsorganisation (IDA)</t>
  </si>
  <si>
    <t>Internat. Bank für Wiederaufbau und 
Entwicklung (IBRD)</t>
  </si>
  <si>
    <t>Afrikanischer Entwicklungsfonds (AfEF)</t>
  </si>
  <si>
    <r>
      <t xml:space="preserve">Afrikanische Entwicklungsbank (AFEB) </t>
    </r>
    <r>
      <rPr>
        <vertAlign val="superscript"/>
        <sz val="10"/>
        <rFont val="Palatino Linotype"/>
        <family val="1"/>
      </rPr>
      <t>*)</t>
    </r>
  </si>
  <si>
    <t>1/45052</t>
  </si>
  <si>
    <t>Internat. Vereinigung zur Erhaltung der 
Natur (IUCN)</t>
  </si>
  <si>
    <t>Übereinkommen über den internationalen Handel 
mit gefährdeten Arten frei lebender Tiere und 
Pflanzen (CITES)</t>
  </si>
  <si>
    <t>Multilat. Fonds des Montrealer Protokolls über 
Stoffe, die zum Abbau der Ozonschicht führen</t>
  </si>
  <si>
    <t>Treuhandfonds des Wiener Übereinkommens 
zum Schutz der Ozonschicht</t>
  </si>
  <si>
    <t>1/43108</t>
  </si>
  <si>
    <t>Umweltfonds der Vereinten Nationen (UNEP)</t>
  </si>
  <si>
    <t>1/43106</t>
  </si>
  <si>
    <t>FAO Welternährungsprogramm, Beiträge</t>
  </si>
  <si>
    <t>1/42058</t>
  </si>
  <si>
    <t>Europäisches Kooperationsprogramm für
pflanzengenetische Ressourceh  (ECPGR/IPGRI)</t>
  </si>
  <si>
    <r>
      <t xml:space="preserve">Europäische Pflanzenschutzorganisation 
(EPPO) </t>
    </r>
    <r>
      <rPr>
        <vertAlign val="superscript"/>
        <sz val="10"/>
        <rFont val="Palatino Linotype"/>
        <family val="1"/>
      </rPr>
      <t>*)</t>
    </r>
  </si>
  <si>
    <t>1/42008</t>
  </si>
  <si>
    <t>FAO (Mitgliedsbeitrag)</t>
  </si>
  <si>
    <t>1/42007</t>
  </si>
  <si>
    <t>Internationale Fernmeldeunion UIT/ITU</t>
  </si>
  <si>
    <t>1/41027</t>
  </si>
  <si>
    <t>World Meteorological Organisation</t>
  </si>
  <si>
    <t>1/31187</t>
  </si>
  <si>
    <t>Weltgesundheitsorganisation (Mitgliedsbeitrag)</t>
  </si>
  <si>
    <t>1/24007</t>
  </si>
  <si>
    <t>Beitrag zur Internationalen Arbeitsorganisation</t>
  </si>
  <si>
    <t>1/21007</t>
  </si>
  <si>
    <r>
      <t xml:space="preserve">Beitrag zur Europäischen Union - Bund </t>
    </r>
    <r>
      <rPr>
        <vertAlign val="superscript"/>
        <sz val="10"/>
        <rFont val="Palatino Linotype"/>
        <family val="1"/>
      </rPr>
      <t>*)</t>
    </r>
  </si>
  <si>
    <t xml:space="preserve">2/16904 </t>
  </si>
  <si>
    <t>Kooperationsabkommen/IFC - Trust Fund</t>
  </si>
  <si>
    <t>Kooperationsabkommen/EIB-FEIMP - Trust Fund</t>
  </si>
  <si>
    <t>Kooperationsabkommen/IDB - Trust Fund</t>
  </si>
  <si>
    <t>Kooperationsabkommen/IBRD - Trust Fund</t>
  </si>
  <si>
    <t>Kooperationsabkommen/EBRD</t>
  </si>
  <si>
    <t>Kooperationsabkommen/AfEB</t>
  </si>
  <si>
    <t>Kooperationsabkommen/AsEB - Trust Fund</t>
  </si>
  <si>
    <t>HIPC - Trust Fund</t>
  </si>
  <si>
    <t>Transferzahlungen an sonst. Finanzunternehmungen</t>
  </si>
  <si>
    <t>1/15296</t>
  </si>
  <si>
    <t>VN Komponente im Tschad (MINURCAT)</t>
  </si>
  <si>
    <t>Hybridmission in Darfur (UNAMID)</t>
  </si>
  <si>
    <t>Mission der VN in  der Demokratischen Republik
Kongo (MONUC)</t>
  </si>
  <si>
    <t>Mission der VN in Ost Timor (UNAMET)</t>
  </si>
  <si>
    <t>Interimsverwaltung der Vereinten Nationen im 
Kosovo (UNMIK)</t>
  </si>
  <si>
    <t>Beobachtermission der VN in Liberia (UNOMIL)</t>
  </si>
  <si>
    <t>Beobachtermission der VN in Georgien (UNOMIG)</t>
  </si>
  <si>
    <t>VN-Stabilization Mission in Haiti (MINUSTAH)</t>
  </si>
  <si>
    <t>VN- Mission im Sudan</t>
  </si>
  <si>
    <t>VN-Operation in Cote d'Ivoire (UNOCI)</t>
  </si>
  <si>
    <t>Mission der VN f.d. Durchf. einer Volksabstimmung i.d. Westsahara</t>
  </si>
  <si>
    <t xml:space="preserve">UN-Nahostkontingent (UNIFIL) </t>
  </si>
  <si>
    <t>Organisation der VN für Erziehung, Wissenschaft 
und Kultur (UNESCO)</t>
  </si>
  <si>
    <t>Organisation der VN für industrielle 
Entwicklung (UNIDO)</t>
  </si>
  <si>
    <t>Beitrag zum Budget der VN</t>
  </si>
  <si>
    <t>Internationale Atomenergie-Organisation (IAEO)</t>
  </si>
  <si>
    <t>Beitrag zur Wüstenkonvention (CCD)</t>
  </si>
  <si>
    <t>1/12037</t>
  </si>
  <si>
    <t>Regionales Kompetenzzentrum südost-europ. 
Raum (UNEP)</t>
  </si>
  <si>
    <t>Fonds der UNFCCC (Klimawandel)</t>
  </si>
  <si>
    <t>World Conservation Union (IUCN)</t>
  </si>
  <si>
    <t>Freiwilligen Programm der WHO</t>
  </si>
  <si>
    <t>Flüchtlingshochkommissariat der VN 
(UNHCR)</t>
  </si>
  <si>
    <t>Drogenkontrollprogramm der VN (UNDCP)</t>
  </si>
  <si>
    <t>Kapitalentwicklungsfonds der VN (UNCDF)</t>
  </si>
  <si>
    <t>UN-Zentrum für das menschliche Siedlungswesen 
(UNCHS/Habitat)</t>
  </si>
  <si>
    <t>Minenassistenzservice der Vereinten 
Nationen (UNMAS)</t>
  </si>
  <si>
    <t>Zentraler Katastrophenreaktionsfonds (CERF)</t>
  </si>
  <si>
    <t>Fonds zur Stärkung von OCHA</t>
  </si>
  <si>
    <t>Karibische Gemeinschaft (CARICOM)</t>
  </si>
  <si>
    <t>Freiw. Fonds der VN für beratende Dienste 
a.d. Gebiet der Menschenrechte</t>
  </si>
  <si>
    <t>Junior Professional Officer Programm</t>
  </si>
  <si>
    <t>Freiwilliger Fonds der VN für Opfer von 
Folterungen (UNVFVT)</t>
  </si>
  <si>
    <t>Fonds zur Entwicklung des Unterrichts in den 
Menschenrechten (UNVFTC)</t>
  </si>
  <si>
    <t>Entsendung von UN-Hilfsexperten</t>
  </si>
  <si>
    <t>Int. Forschungs- u. Trainingsinst. f. Weiterb. v. Frauen</t>
  </si>
  <si>
    <t>Entwicklungsfonds für Frauen (UNIFEM)</t>
  </si>
  <si>
    <t>UN-Sonderprogramm für benachteiligte 
Entwicklungsländer</t>
  </si>
  <si>
    <t>Freiwilligenprogramm der VN (UNV)</t>
  </si>
  <si>
    <t>Hilfswerk der VN für Palästinaflüchtlinge
(UNRWA)</t>
  </si>
  <si>
    <t>Kinderhilfswerk der VN (UNICEF)</t>
  </si>
  <si>
    <t>UN Prog. zur Bekämpfung von AIDS-Pandemie 
(UNAIDS)</t>
  </si>
  <si>
    <t>Fonds der VN für industrielle Entwicklung 
(UNIDF)</t>
  </si>
  <si>
    <t>Fonds der Vereinten Nationen für 
Bevölkerungsfragen (UNFPA)</t>
  </si>
  <si>
    <t>Institut der VN für Ausbildung und Forschung 
(UNITAR)</t>
  </si>
  <si>
    <r>
      <t xml:space="preserve">Entwicklungsprogramm der VN (UNDP) </t>
    </r>
    <r>
      <rPr>
        <vertAlign val="superscript"/>
        <sz val="10"/>
        <rFont val="Palatino Linotype"/>
        <family val="1"/>
      </rPr>
      <t>*)</t>
    </r>
  </si>
  <si>
    <t>Multilateral Org. Perfor. Assessment Network</t>
  </si>
  <si>
    <t>Junior Experts in Delegation Programm der EK</t>
  </si>
  <si>
    <t>Beiträge an das IOM</t>
  </si>
  <si>
    <t>1/11508</t>
  </si>
  <si>
    <r>
      <t xml:space="preserve">Beitrag an OECD Development Centre </t>
    </r>
    <r>
      <rPr>
        <vertAlign val="superscript"/>
        <sz val="10"/>
        <rFont val="Palatino Linotype"/>
        <family val="1"/>
      </rPr>
      <t>*)</t>
    </r>
  </si>
  <si>
    <t>1/10007</t>
  </si>
  <si>
    <t>a) multilateral</t>
  </si>
  <si>
    <t>1. Finanzhilfe</t>
  </si>
  <si>
    <t>Leistung</t>
  </si>
  <si>
    <t>Insges.</t>
  </si>
  <si>
    <t>hievon</t>
  </si>
  <si>
    <t>Bezeichnung</t>
  </si>
  <si>
    <t>Ugl.</t>
  </si>
  <si>
    <t>Nr.</t>
  </si>
  <si>
    <t>Ansatz</t>
  </si>
  <si>
    <t>Bundesvoranschlag 2012</t>
  </si>
  <si>
    <t>VA-Post</t>
  </si>
  <si>
    <t>AB</t>
  </si>
  <si>
    <t>VA-</t>
  </si>
  <si>
    <t>in Mio. €</t>
  </si>
  <si>
    <t xml:space="preserve">Tabelle 1: Ausgaben für Entwicklungszusammenarbeit des Bundes </t>
  </si>
  <si>
    <t xml:space="preserve">Die Erläuterungen sowie die darin enthaltnen Koeffizienten sind auf Grundlage von Annex 2 der DAC-Richtlinien in der 
Fassung von 2010 (wirksam für Finanzflüsse 2009) erstellt. Entsprechend dem im DAC vorgesehenen Procedere wird 
Annex 2 jährlich rückwirkend für das vorangegangene Berichtsjahr revidiert. Durch diesen routinemäßigen Vorgang
kann es zu Änderungen bei  vorausschauenden Beurteilungen der ODA-Anrechenbarkeit kommen. Somit können die
tatsächlich für 2012 zu meldenden ODA-Werte von dieser Vorschau abweichen. </t>
  </si>
  <si>
    <t>Summe</t>
  </si>
  <si>
    <t>Globale Umweltfazilität der Weltbank (GEF)</t>
  </si>
  <si>
    <t>……….</t>
  </si>
  <si>
    <t>Gemeinsamer Rohstofffonds (CFC)</t>
  </si>
  <si>
    <t>Internationaler Fonds für landwirtschaftliche Entwicklung (IFAD)</t>
  </si>
  <si>
    <t>Inter-Amerikanische Entwicklungsbank (IAEB)</t>
  </si>
  <si>
    <t>Internationale Bank für Wiederaufbau und Entwicklung (IBRD)</t>
  </si>
  <si>
    <t>Afrikanische Entwicklungsbank (AfEB)</t>
  </si>
  <si>
    <t>Schatzscheinerläge:</t>
  </si>
  <si>
    <t>Auf Grund der Richtlinien des Entwicklungshilfe-Komitees der OEDC (DAC) 
werden neben den Barzahlungen die Schatzscheinerläge in der Entwicklungshilfe-
Statistik als ODA-Fluss ausgewiesen.</t>
  </si>
  <si>
    <t>Laufende Transfers an Drittländer (Globale Umweltfazilität der 
Weltbank (GEF))</t>
  </si>
  <si>
    <t>Europäische Bank für Wiederaufbau und Entwicklung (EBRD)</t>
  </si>
  <si>
    <t>Schatzscheineinlösungen:</t>
  </si>
  <si>
    <t>Bei den ausgewiesenen Beträgen handelt es sich um Barzahlungen. 
Weiters wurden für die einzelnen Positionen im Bundesvoranschlag Beträge 
für Schatzscheineinlösungen veranschlagt.</t>
  </si>
  <si>
    <t>Unter dieser VA-Post werden Kooperationsabkommen mit internationalen
Finanzinstitutionen (IFIs) im Rahmen des Außenwirtschaftsprogramms 
verrechnet. Nachdem die ODA-Anrechenbarkeit der einzelnen Kooperations-
abkommen erst rückwirkend festgestellt werden kann, können die tatsächlich zu
meldenden ODA-Werte von den veranschlagten Beträgen abweichen.</t>
  </si>
  <si>
    <t>Unter dieser VA-Post werden die "Advisory Programmes" der Oesterreichischen
Entwicklungsbank (OeEB) verrechnet. Nachdem die ODA-Anrechenbarkeit der
einzelnen "Advisory Programmes" erst rückwirkend festgestellt werden kann,
können die tatsächlich zu meldenden ODA-Werte von den veranschlagten
Beträgen abweichen.</t>
  </si>
  <si>
    <t>Unter dieser V-Post werden ab 2012 Überweisungen an die OeEB für Beteiligungen
an Fonds und Gesellschaften in Form von Eigenkapitalbeteiligungen und
beteiligungsähnlichen Rechtsgeschäften verrechnet. Nachdem die ODA-
Anrechenbarkeit der einzelnen "Beteiligungen" erst rückwirkend festgestellt 
werden kann, können die tatsächlich zu meldenden ODA-Werte von den veran-
schlagten Beträgen abweichen.</t>
  </si>
  <si>
    <t>Teilbetrag der VA-Post</t>
  </si>
  <si>
    <t>Subventionslehrkräfte an österr. Schulen in Entwicklungsländern, Vorstudien-
lehrgang der Wiener und der Grazer Universitäten</t>
  </si>
  <si>
    <t>Unter dieser VA-Post werden Kooperationsabkommen mit internationalen
Finanzinstitutionen (IFIs) im Rahmen der IFI-Programmierung verrechnet.
Nachdem die ODA-Anrechenbarkeit der einzelnen Kooperationsabkommen erst 
rückwirkend festgestellt werden kann, können die tatsächlich zu meldenden ODA-
Werte von den veranschlagten Beträgen abweichen.</t>
  </si>
  <si>
    <t>Die ausgewiesenen Beträge stehen für Stützungsleistungen für Sonder- 
finanzierungen im Rahmen II (Soft Loans) zur Verfügung. Es handelt
sich um ein Instrumentarium des österreichischen Ausfuhrförderungs-
verfahrens und wird über die OeKB-AG abgewickelt.</t>
  </si>
  <si>
    <t>2012</t>
  </si>
  <si>
    <t>Teilbetrag des Paragrafen. Es wird die Gesamtsumme abzüglich Refundierungen ausgewiesen.</t>
  </si>
  <si>
    <t>Mission der VN in der Demokratischen Republik Kongo (MONUC)</t>
  </si>
  <si>
    <t>Mission der Vereinten Nationen in Ost Timor (UNAMET)</t>
  </si>
  <si>
    <t>Interimsverwaltung der Vereinten Nationen im Kosovo (UNMIK)</t>
  </si>
  <si>
    <t>Mission der VN in Äthiopien und Eritrea (UNMEE)</t>
  </si>
  <si>
    <t>VN-Mission im Sudan</t>
  </si>
  <si>
    <t>Mission der VN für die Durchführung einer Volksabstimmung in 
der Westsahara</t>
  </si>
  <si>
    <t>UN-Nahostkontingent (UNIFIL)</t>
  </si>
  <si>
    <t>BVA 2012</t>
  </si>
  <si>
    <t>Folgende Friedenseinsätze sind zu 6 % ODA-anrechenbar
(Beträge in Mio. €):</t>
  </si>
  <si>
    <t xml:space="preserve">Für die ODA-Anrechenbarkeit von Beiträgen zum allgemeinen UNO-Budget für 
Friedenseinsätze ("multilaterale Beiträge") wurde vom DAC mit Wirksamkeit für
das Berichtsjahr 2010 ein ODA-Koeffizient von 6% für Beiträge ins allgemeine
Budget für UN-Friedensmissionen festgelegt.  Von der ODA-Anrechnung zur
Gänze ausgeschlossen sind UNFICYP und UNDOF. </t>
  </si>
  <si>
    <r>
      <t xml:space="preserve">Für die ODA-Anrechenbarkeit von freiwilligen Beiträgen zu internationalen 
Organisationen (überwiegend der VN) ist zu berücksichtigen:
1. Kernbudgetbeiträge sind nur für jene Organisationen ODA-anrechenbar, die in
    Annex 2 der DAC-Melderichtlinien genannt sind.
2. Zweckgebundende Beiträge (zweckgebunden für Verwendung in bestimmtem
    Land/Region oder in bestimmtem Sektor/Themenbereich) können als ODA
    gemeldet werden, wenn das Land (die Region) als Entwicklungsland (-region)
    definiert ist und der Sektor (das Thema) ODA-fähig ist, selbst wenn die durch-
    führende Organisation nicht in Annex 2 gelistet ist. Die Beiträge gem. 2 sind als
    </t>
    </r>
    <r>
      <rPr>
        <b/>
        <sz val="10"/>
        <rFont val="Palatino Linotype"/>
        <family val="1"/>
      </rPr>
      <t xml:space="preserve">bilaterale ODA </t>
    </r>
    <r>
      <rPr>
        <sz val="10"/>
        <rFont val="Palatino Linotype"/>
        <family val="1"/>
      </rPr>
      <t>zu melden. Da die Budgetansätze nicht nach den Prinzipien der
    ODA-Anrechenbarkeit gegliedert sind, können keine exakten ODA-Werte abge-
    leitet werden. Die Aufstellung dient als indikative Angabe bzw. für eine
    näherungsweise ODA-Vorschau. Die tatsächlichen ODA-Ergebnisse werden
    nicht auf Basis der Erfolgszahlen des BFG ermittelt, sondern in Bewertung (nach
    ODA-Kriterien) der von den zuständigen Stellen gemeldeten  Einzelleistungen.
    Abweichungen vom Budgeterfolg in einzelnen Budgetpositionen sind daher 
    möglich.</t>
    </r>
  </si>
  <si>
    <t>Für diese Positionen kann der zu erwartende Leistungsanteil nicht als Prozentsatz
angegeben werden, da die DAC-Richtlinien für die ODA-Anrechenbarkeit ent-
weder so differenziert sind, dass die ODA nur nach Beurteilung der Einzelfälle
oder auf Ebene einer Kostenrechnung im Nachhinein ermittelt werden kann (z.B. 
Flüchtlings- oder Studienplatzkosten) oder die ODA-Ermittlung bei Schulden-
streichungen auf Basis spezieller Bewertungsmethoden (lumpsum-reporting) und
nicht auf Basis der tatsächlichen Budgetmittel erfolgt.</t>
  </si>
  <si>
    <t xml:space="preserve">
8890</t>
  </si>
  <si>
    <t xml:space="preserve">
43
12
41
43</t>
  </si>
  <si>
    <t>1/11
1/1150
1/3070
1/31
1/1410
2/16904</t>
  </si>
  <si>
    <t>Aufwand des Innenressorts im Zusammenhang mit der Entsendung von Kontingenten: 
Polizeimission der Europäischen Union in Afghanistan (EUPOL Afghanistan),  
EU-Polizeimission für die Palästinensischen Gebiete (EUPOL COPPS), EU-
Beobachtermission in Georgien (EUMM Georgia), EU-Polizeimission in Bosnien
und Herzegowina (EUPM) sowie EU-Beobachtermission im Kosovo (EULEX-
Kosovo)</t>
  </si>
  <si>
    <t>Aufwand des Innenressorts im Zusammenhang mit der Ausbildung und Schulung von Polizeibediensteten aus Entwicklungsländern</t>
  </si>
  <si>
    <t>Mitgliedsbeitrag Österreichs zum OECD-Entwicklungszentrum
(Teilbetrag der VA-Post)</t>
  </si>
  <si>
    <t>Anmerkung</t>
  </si>
  <si>
    <t>Ausgaben für Entwicklungszusammenarbeit des Bundes - Erläuterungen</t>
  </si>
  <si>
    <r>
      <t xml:space="preserve">
 </t>
    </r>
    <r>
      <rPr>
        <vertAlign val="superscript"/>
        <sz val="10"/>
        <rFont val="Arial"/>
        <family val="2"/>
      </rPr>
      <t>1)</t>
    </r>
    <r>
      <rPr>
        <sz val="10"/>
        <rFont val="Arial"/>
        <family val="2"/>
      </rPr>
      <t xml:space="preserve"> Die hier angeführten Daten haben keine präjudizielle Bedeutung für die in den betreffenden Jahren dem Nationalrat vorbehaltenen finanzgesetzlichen Vorsorgen
Geringfügige rechnerische Divergenzen in den Teilsummen ergeben sich durch Rundung auf Millionenbeträge 
</t>
    </r>
  </si>
  <si>
    <t>BNE in Mio. EUR</t>
  </si>
  <si>
    <t>in % des BNE</t>
  </si>
  <si>
    <t xml:space="preserve">Gesamt-ODA </t>
  </si>
  <si>
    <t>EEF</t>
  </si>
  <si>
    <t>davon:</t>
  </si>
  <si>
    <t>2.4.2</t>
  </si>
  <si>
    <t>Budget</t>
  </si>
  <si>
    <t>2.4.1</t>
  </si>
  <si>
    <t>2.4</t>
  </si>
  <si>
    <t>Sonstige Organisationen</t>
  </si>
  <si>
    <t>2.3</t>
  </si>
  <si>
    <t>Internationale Finanzinstitutionen</t>
  </si>
  <si>
    <t>2.2</t>
  </si>
  <si>
    <t>Beiträge zu Organisationen der VN</t>
  </si>
  <si>
    <t>2.1</t>
  </si>
  <si>
    <t>ODA multilateral</t>
  </si>
  <si>
    <t>1.2.3</t>
  </si>
  <si>
    <t>Länder &amp; Gemeinden</t>
  </si>
  <si>
    <t>1.2.2</t>
  </si>
  <si>
    <t>Andere (Nahrungsmittelhilfe, zweckgeb. Beiträge BMeiA, BMF, OeEB etc.)</t>
  </si>
  <si>
    <t>Asylwerber, Bund</t>
  </si>
  <si>
    <t>UN-Friedenseinsätze</t>
  </si>
  <si>
    <t>Verwaltungsausgaben (BMeiA, BMF)</t>
  </si>
  <si>
    <t>Sonstige Zuschüsse</t>
  </si>
  <si>
    <t>Zuschüsse für Kreditfinanzierungen</t>
  </si>
  <si>
    <t>sonstige Schuldenreduktionen</t>
  </si>
  <si>
    <t>Zinssatzreduktionen</t>
  </si>
  <si>
    <t>Humanitäre Hilfe</t>
  </si>
  <si>
    <t>Technische Hilfe: indir. Studienplatzkosten</t>
  </si>
  <si>
    <t>Technische Hilfe: Stipendien &amp; Sonstiges, Bund</t>
  </si>
  <si>
    <t>Programmhilfe (thematisch zweckgebundene bilaterale Beiträge BMF, BMeiA)</t>
  </si>
  <si>
    <t>Investitionsprojekte</t>
  </si>
  <si>
    <t>Bund, andere Ressorts</t>
  </si>
  <si>
    <t>1.2.1</t>
  </si>
  <si>
    <t>andere öffentliche Geber</t>
  </si>
  <si>
    <t>1.2</t>
  </si>
  <si>
    <t>Verwaltungsaufwand ADA</t>
  </si>
  <si>
    <t>ERP-Mittel</t>
  </si>
  <si>
    <t>Budget für operationelle Maßnahmen</t>
  </si>
  <si>
    <t>OEZA (ADA) gesamt</t>
  </si>
  <si>
    <t>1.1</t>
  </si>
  <si>
    <t>ODA bilateral</t>
  </si>
  <si>
    <t xml:space="preserve">Ergebnis </t>
  </si>
  <si>
    <t xml:space="preserve">in Mio. € </t>
  </si>
  <si>
    <r>
      <t xml:space="preserve">Tabelle 2: ODA-Gesamtrechnung Prognoseszenario 2011 - 2014 </t>
    </r>
    <r>
      <rPr>
        <b/>
        <vertAlign val="superscript"/>
        <sz val="10"/>
        <rFont val="Arial"/>
        <family val="2"/>
      </rPr>
      <t>1)</t>
    </r>
  </si>
  <si>
    <r>
      <t>*)</t>
    </r>
    <r>
      <rPr>
        <sz val="10"/>
        <rFont val="Arial"/>
        <family val="2"/>
      </rPr>
      <t xml:space="preserve"> ODA-Anteil der bilateralen OEZA der ADA in Prozent der gesamten ODA Österreichs</t>
    </r>
  </si>
  <si>
    <r>
      <t xml:space="preserve">OEZA/ADA (ODA-relevant)  in % der Gesamt-ODA </t>
    </r>
    <r>
      <rPr>
        <vertAlign val="superscript"/>
        <sz val="10"/>
        <rFont val="Arial"/>
        <family val="2"/>
      </rPr>
      <t>*)</t>
    </r>
  </si>
  <si>
    <t xml:space="preserve">davon ERP </t>
  </si>
  <si>
    <t xml:space="preserve">davon Budget </t>
  </si>
  <si>
    <t>OEZA/ADA (ODA-relevant)</t>
  </si>
  <si>
    <t>UG 12  "Äußeres" - operative Maßnahmen</t>
  </si>
  <si>
    <t>Auszahlungen in Mio. €</t>
  </si>
  <si>
    <t>Tabelle 3: Bilaterale OEZA (ADA) und ODA im Vergleich 2005 - 2010</t>
  </si>
  <si>
    <t>Gesamt-ODA (Mio. Euro)</t>
  </si>
  <si>
    <t>in % der Gesamt-ODA</t>
  </si>
  <si>
    <t xml:space="preserve">GESAMT </t>
  </si>
  <si>
    <t>davon: Budget</t>
  </si>
  <si>
    <t>Europäische Union</t>
  </si>
  <si>
    <t>andere Finanzinstitutionen</t>
  </si>
  <si>
    <t>Regionalbanken</t>
  </si>
  <si>
    <t>davon: Weltbankgruppe</t>
  </si>
  <si>
    <t>andere Ressorts</t>
  </si>
  <si>
    <t>BMeiA - Pflichtbeiträge</t>
  </si>
  <si>
    <t>davon: BMeiA - freiwillige Beiträge</t>
  </si>
  <si>
    <t>Organisationen der Vereinten Nationen</t>
  </si>
  <si>
    <t>Tabelle 4: Multilaterale Entwicklungszusammenarbeit gesamt (ODA) - Überblick 2006 - 2010</t>
  </si>
  <si>
    <r>
      <t>a</t>
    </r>
    <r>
      <rPr>
        <sz val="9"/>
        <rFont val="Arial"/>
        <family val="2"/>
      </rPr>
      <t xml:space="preserve"> Including debt forgiveness of non-ODA claims in 1990, except for total DAC.</t>
    </r>
  </si>
  <si>
    <t>Quelle: OECD</t>
  </si>
  <si>
    <t>of which: DAC-EU countries</t>
  </si>
  <si>
    <t>TOTAL DAC</t>
  </si>
  <si>
    <t>United States</t>
  </si>
  <si>
    <t>United Kingdom</t>
  </si>
  <si>
    <t>Switzerland</t>
  </si>
  <si>
    <t>Sweden</t>
  </si>
  <si>
    <t>Spain</t>
  </si>
  <si>
    <t>Portugal</t>
  </si>
  <si>
    <t>Norway</t>
  </si>
  <si>
    <t>New Zealand</t>
  </si>
  <si>
    <t>Netherlands</t>
  </si>
  <si>
    <t>Luxembourg</t>
  </si>
  <si>
    <t>Korea</t>
  </si>
  <si>
    <t>Japan</t>
  </si>
  <si>
    <t>Italy</t>
  </si>
  <si>
    <t>Ireland</t>
  </si>
  <si>
    <t>Greece</t>
  </si>
  <si>
    <t>Germany</t>
  </si>
  <si>
    <t>France</t>
  </si>
  <si>
    <t>Finland</t>
  </si>
  <si>
    <t>Denmark</t>
  </si>
  <si>
    <t>Canada</t>
  </si>
  <si>
    <t>Belgium</t>
  </si>
  <si>
    <t>Austria</t>
  </si>
  <si>
    <t>Australia</t>
  </si>
  <si>
    <r>
      <t xml:space="preserve">1997-1998 average </t>
    </r>
    <r>
      <rPr>
        <b/>
        <vertAlign val="superscript"/>
        <sz val="10"/>
        <rFont val="Arial"/>
        <family val="2"/>
      </rPr>
      <t>a</t>
    </r>
  </si>
  <si>
    <t>Per cent of GNI</t>
  </si>
  <si>
    <t>USD million</t>
  </si>
  <si>
    <t>in Mio. USD bzw. % des BNE</t>
  </si>
  <si>
    <t>Tabelle 5: Internationaler Vergleich Zahlenreihe DAC-Länder</t>
  </si>
  <si>
    <t>Tabelle 6: Anteile Österreichs an internationalen Finanzinstitutionen</t>
  </si>
  <si>
    <t xml:space="preserve">in Mio. FW </t>
  </si>
  <si>
    <t>Bezeichnung und Sitz der Gesellschaft</t>
  </si>
  <si>
    <t xml:space="preserve">ODA-
Anrechen-
barkeit </t>
  </si>
  <si>
    <t xml:space="preserve">Institutions-
währung  </t>
  </si>
  <si>
    <r>
      <t xml:space="preserve">Stichtag </t>
    </r>
    <r>
      <rPr>
        <vertAlign val="superscript"/>
        <sz val="10"/>
        <rFont val="Arial"/>
        <family val="2"/>
      </rPr>
      <t>*)</t>
    </r>
  </si>
  <si>
    <t>Gesamtkapital</t>
  </si>
  <si>
    <t>Österreichs Anteil
am Gesamtkapital</t>
  </si>
  <si>
    <t>in %</t>
  </si>
  <si>
    <r>
      <t xml:space="preserve">(FW) </t>
    </r>
    <r>
      <rPr>
        <vertAlign val="superscript"/>
        <sz val="10"/>
        <rFont val="Helv"/>
      </rPr>
      <t>**)</t>
    </r>
  </si>
  <si>
    <t>in  Mio. FW</t>
  </si>
  <si>
    <t>in Mio. FW</t>
  </si>
  <si>
    <r>
      <t xml:space="preserve">in Mio.€ </t>
    </r>
    <r>
      <rPr>
        <vertAlign val="superscript"/>
        <sz val="10"/>
        <rFont val="Helv"/>
      </rPr>
      <t>***)</t>
    </r>
  </si>
  <si>
    <t>Afrikanische Entwicklungsbank, Abidjan</t>
  </si>
  <si>
    <t>SZR</t>
  </si>
  <si>
    <t>Afrikanischer Entwicklungsfonds (AfEF), Abidjan</t>
  </si>
  <si>
    <t>Asiatische Entwicklungsbank (AEB), Manila</t>
  </si>
  <si>
    <t>USD</t>
  </si>
  <si>
    <t>Asiatischer Entwicklungsfonds (AsEF), Manila</t>
  </si>
  <si>
    <t>Europäische Bank für Wiederaufbau und Entwicklung (EBRD), London</t>
  </si>
  <si>
    <t>EUR</t>
  </si>
  <si>
    <t>Europäische Investitionsbank (EIB), Luxemburg</t>
  </si>
  <si>
    <r>
      <t xml:space="preserve">Europäischer Entwicklungsfonds (EEF) </t>
    </r>
    <r>
      <rPr>
        <vertAlign val="superscript"/>
        <sz val="8"/>
        <rFont val="Helv"/>
      </rPr>
      <t/>
    </r>
  </si>
  <si>
    <t>Gemeinsamer Rohstoffonds, Amsterdam</t>
  </si>
  <si>
    <t>Globale Umweltfazilität (GEF), Washington</t>
  </si>
  <si>
    <t>Inter-Amerikanische Entwicklungsbank (IAEB), Washington</t>
  </si>
  <si>
    <t>Fonds für Sondergeschäfte (FSO)</t>
  </si>
  <si>
    <t xml:space="preserve">Inter-Amerikanische Investitionsgesellschaft (IIC), Washington </t>
  </si>
  <si>
    <t>Internationale Bank für Wiederaufbau und Entwicklung (IBRD), Washington</t>
  </si>
  <si>
    <t>Internationale Entwicklungsorganisation (IDA), Washington</t>
  </si>
  <si>
    <t>Internationale Finanzkorporation (IFC), Washington</t>
  </si>
  <si>
    <t>Internationaler Fonds für landwirtschaftliche Entwicklung (IFAD), Rom</t>
  </si>
  <si>
    <t>Internationaler Währungsfonds (IWF)</t>
  </si>
  <si>
    <t>Konsultativgruppe für internationale landwirtschaftliche Forschung (CGIAR), Washington</t>
  </si>
  <si>
    <t>Multilaterale Investitions-Garantie-Agentur (MIGA), Washington</t>
  </si>
  <si>
    <t>Summe in EUR</t>
  </si>
  <si>
    <r>
      <t>*)</t>
    </r>
    <r>
      <rPr>
        <sz val="10"/>
        <rFont val="Arial"/>
        <family val="2"/>
      </rPr>
      <t xml:space="preserve"> Daten zum Stichtag der jeweils letztbeschlossenen Bilanz
</t>
    </r>
    <r>
      <rPr>
        <vertAlign val="superscript"/>
        <sz val="10"/>
        <rFont val="Arial"/>
        <family val="2"/>
      </rPr>
      <t>**)</t>
    </r>
    <r>
      <rPr>
        <sz val="10"/>
        <rFont val="Arial"/>
        <family val="2"/>
      </rPr>
      <t xml:space="preserve">FW = Fremdwährung
</t>
    </r>
    <r>
      <rPr>
        <vertAlign val="superscript"/>
        <sz val="10"/>
        <rFont val="Arial"/>
        <family val="2"/>
      </rPr>
      <t>***)</t>
    </r>
    <r>
      <rPr>
        <sz val="10"/>
        <rFont val="Arial"/>
        <family val="2"/>
      </rPr>
      <t>EUR-Umrechnung erfolgte z. Stichtag 31.12.2010: 1 EUR = 1,3362 USD, 1 EUR = 0,8642 SZR (Sonderziehungsrecht = künstliche Währungseinheit des IWF auf Basis
 eines Währungskorbes wichtiger Weltwährungen) bzw. z. Stichtag 30.6.2011: 1 EUR = 1,4453 USD, 1 EUR = 0,9036 SZR</t>
    </r>
  </si>
</sst>
</file>

<file path=xl/styles.xml><?xml version="1.0" encoding="utf-8"?>
<styleSheet xmlns="http://schemas.openxmlformats.org/spreadsheetml/2006/main" xmlns:mc="http://schemas.openxmlformats.org/markup-compatibility/2006" xmlns:x14ac="http://schemas.microsoft.com/office/spreadsheetml/2009/9/ac" mc:Ignorable="x14ac">
  <numFmts count="13">
    <numFmt numFmtId="164" formatCode="0.0"/>
    <numFmt numFmtId="165" formatCode="#,##0.000"/>
    <numFmt numFmtId="166" formatCode="000"/>
    <numFmt numFmtId="167" formatCode="0000"/>
    <numFmt numFmtId="168" formatCode="0.00,,"/>
    <numFmt numFmtId="169" formatCode="_([$€]* #,##0.00_);_([$€]* \(#,##0.00\);_([$€]* &quot;-&quot;??_);_(@_)"/>
    <numFmt numFmtId="170" formatCode="#,##0.0"/>
    <numFmt numFmtId="171" formatCode="General_)"/>
    <numFmt numFmtId="172" formatCode="0.00_m_m"/>
    <numFmt numFmtId="173" formatCode="#\ ###_M_M"/>
    <numFmt numFmtId="174" formatCode="###,##0.000"/>
    <numFmt numFmtId="175" formatCode="dd/mm/yy;@"/>
    <numFmt numFmtId="176" formatCode="0.000"/>
  </numFmts>
  <fonts count="42" x14ac:knownFonts="1">
    <font>
      <sz val="10"/>
      <name val="Arial"/>
    </font>
    <font>
      <sz val="11"/>
      <color theme="1"/>
      <name val="Calibri"/>
      <family val="2"/>
      <scheme val="minor"/>
    </font>
    <font>
      <sz val="11"/>
      <color rgb="FFFF0000"/>
      <name val="Calibri"/>
      <family val="2"/>
      <scheme val="minor"/>
    </font>
    <font>
      <sz val="11"/>
      <name val="Arial"/>
      <family val="2"/>
    </font>
    <font>
      <sz val="11"/>
      <name val="Tahoma"/>
      <family val="2"/>
    </font>
    <font>
      <b/>
      <sz val="10"/>
      <name val="Arial"/>
      <family val="2"/>
    </font>
    <font>
      <sz val="10"/>
      <name val="Arial"/>
      <family val="2"/>
    </font>
    <font>
      <i/>
      <sz val="9"/>
      <name val="Arial"/>
      <family val="2"/>
    </font>
    <font>
      <vertAlign val="superscript"/>
      <sz val="10"/>
      <name val="Arial"/>
      <family val="2"/>
    </font>
    <font>
      <sz val="10"/>
      <color indexed="10"/>
      <name val="Arial"/>
      <family val="2"/>
    </font>
    <font>
      <sz val="10"/>
      <color indexed="8"/>
      <name val="Arial"/>
      <family val="2"/>
    </font>
    <font>
      <b/>
      <sz val="10"/>
      <color indexed="10"/>
      <name val="Arial"/>
      <family val="2"/>
    </font>
    <font>
      <sz val="10"/>
      <color rgb="FFFF0000"/>
      <name val="Arial"/>
      <family val="2"/>
    </font>
    <font>
      <sz val="10"/>
      <color theme="1"/>
      <name val="Arial"/>
      <family val="2"/>
    </font>
    <font>
      <vertAlign val="superscript"/>
      <sz val="10"/>
      <color theme="1"/>
      <name val="Arial"/>
      <family val="2"/>
    </font>
    <font>
      <sz val="10"/>
      <color rgb="FFC00000"/>
      <name val="Arial"/>
      <family val="2"/>
    </font>
    <font>
      <b/>
      <sz val="13"/>
      <name val="Arial"/>
      <family val="2"/>
    </font>
    <font>
      <sz val="9"/>
      <name val="Palatino Linotype"/>
      <family val="1"/>
    </font>
    <font>
      <sz val="10"/>
      <name val="Palatino Linotype"/>
      <family val="1"/>
    </font>
    <font>
      <vertAlign val="superscript"/>
      <sz val="10"/>
      <name val="Palatino Linotype"/>
      <family val="1"/>
    </font>
    <font>
      <sz val="10"/>
      <color rgb="FFFF0000"/>
      <name val="Palatino Linotype"/>
      <family val="1"/>
    </font>
    <font>
      <b/>
      <sz val="10"/>
      <name val="Palatino Linotype"/>
      <family val="1"/>
    </font>
    <font>
      <sz val="10"/>
      <color indexed="10"/>
      <name val="Palatino Linotype"/>
      <family val="1"/>
    </font>
    <font>
      <sz val="10"/>
      <color indexed="14"/>
      <name val="Palatino Linotype"/>
      <family val="1"/>
    </font>
    <font>
      <sz val="11"/>
      <name val="Palatino Linotype"/>
      <family val="1"/>
    </font>
    <font>
      <sz val="9"/>
      <name val="Arial"/>
      <family val="2"/>
    </font>
    <font>
      <sz val="8"/>
      <name val="Arial"/>
      <family val="2"/>
    </font>
    <font>
      <i/>
      <sz val="10"/>
      <name val="Arial"/>
      <family val="2"/>
    </font>
    <font>
      <b/>
      <sz val="11"/>
      <name val="Arial"/>
      <family val="2"/>
    </font>
    <font>
      <i/>
      <sz val="8"/>
      <name val="Arial"/>
      <family val="2"/>
    </font>
    <font>
      <b/>
      <sz val="9"/>
      <name val="Arial"/>
      <family val="2"/>
    </font>
    <font>
      <sz val="11"/>
      <color rgb="FFFF0000"/>
      <name val="Arial"/>
      <family val="2"/>
    </font>
    <font>
      <b/>
      <vertAlign val="superscript"/>
      <sz val="10"/>
      <name val="Arial"/>
      <family val="2"/>
    </font>
    <font>
      <sz val="10"/>
      <name val="Courier"/>
      <family val="3"/>
    </font>
    <font>
      <vertAlign val="superscript"/>
      <sz val="9"/>
      <name val="Arial"/>
      <family val="2"/>
    </font>
    <font>
      <sz val="10"/>
      <name val="Helvetica"/>
      <family val="2"/>
    </font>
    <font>
      <sz val="10"/>
      <color indexed="10"/>
      <name val="Helvetica"/>
      <family val="2"/>
    </font>
    <font>
      <sz val="10"/>
      <name val="Helv"/>
    </font>
    <font>
      <vertAlign val="superscript"/>
      <sz val="10"/>
      <name val="Helv"/>
    </font>
    <font>
      <vertAlign val="superscript"/>
      <sz val="8"/>
      <name val="Helv"/>
    </font>
    <font>
      <sz val="9"/>
      <name val="Helv"/>
    </font>
    <font>
      <sz val="8"/>
      <name val="Helv"/>
    </font>
  </fonts>
  <fills count="2">
    <fill>
      <patternFill patternType="none"/>
    </fill>
    <fill>
      <patternFill patternType="gray125"/>
    </fill>
  </fills>
  <borders count="6">
    <border>
      <left/>
      <right/>
      <top/>
      <bottom/>
      <diagonal/>
    </border>
    <border>
      <left/>
      <right/>
      <top/>
      <bottom style="thin">
        <color indexed="64"/>
      </bottom>
      <diagonal/>
    </border>
    <border>
      <left/>
      <right/>
      <top style="thin">
        <color indexed="64"/>
      </top>
      <bottom style="thin">
        <color indexed="64"/>
      </bottom>
      <diagonal/>
    </border>
    <border>
      <left/>
      <right/>
      <top style="thin">
        <color indexed="64"/>
      </top>
      <bottom/>
      <diagonal/>
    </border>
    <border>
      <left/>
      <right/>
      <top style="hair">
        <color indexed="64"/>
      </top>
      <bottom style="thin">
        <color indexed="64"/>
      </bottom>
      <diagonal/>
    </border>
    <border>
      <left/>
      <right/>
      <top/>
      <bottom style="hair">
        <color indexed="64"/>
      </bottom>
      <diagonal/>
    </border>
  </borders>
  <cellStyleXfs count="7">
    <xf numFmtId="0" fontId="0" fillId="0" borderId="0"/>
    <xf numFmtId="0" fontId="6" fillId="0" borderId="0"/>
    <xf numFmtId="9" fontId="6" fillId="0" borderId="0" applyFont="0" applyFill="0" applyBorder="0" applyAlignment="0" applyProtection="0"/>
    <xf numFmtId="0" fontId="1" fillId="0" borderId="0"/>
    <xf numFmtId="169" fontId="6" fillId="0" borderId="0" applyFont="0" applyFill="0" applyBorder="0" applyAlignment="0" applyProtection="0"/>
    <xf numFmtId="171" fontId="33" fillId="0" borderId="0"/>
    <xf numFmtId="0" fontId="37" fillId="0" borderId="0"/>
  </cellStyleXfs>
  <cellXfs count="446">
    <xf numFmtId="0" fontId="0" fillId="0" borderId="0" xfId="0"/>
    <xf numFmtId="0" fontId="3" fillId="0" borderId="0" xfId="0" applyFont="1"/>
    <xf numFmtId="0" fontId="4" fillId="0" borderId="0" xfId="0" applyFont="1" applyBorder="1" applyAlignment="1">
      <alignment vertical="top" wrapText="1"/>
    </xf>
    <xf numFmtId="0" fontId="6" fillId="0" borderId="0" xfId="1" applyBorder="1"/>
    <xf numFmtId="4" fontId="7" fillId="0" borderId="0" xfId="1" applyNumberFormat="1" applyFont="1" applyFill="1" applyBorder="1" applyAlignment="1">
      <alignment horizontal="center"/>
    </xf>
    <xf numFmtId="4" fontId="6" fillId="0" borderId="0" xfId="1" applyNumberFormat="1" applyFill="1" applyBorder="1" applyAlignment="1">
      <alignment horizontal="right"/>
    </xf>
    <xf numFmtId="4" fontId="7" fillId="0" borderId="0" xfId="1" applyNumberFormat="1" applyFont="1" applyBorder="1" applyAlignment="1">
      <alignment horizontal="center"/>
    </xf>
    <xf numFmtId="4" fontId="6" fillId="0" borderId="0" xfId="1" applyNumberFormat="1" applyBorder="1" applyAlignment="1">
      <alignment horizontal="right"/>
    </xf>
    <xf numFmtId="0" fontId="7" fillId="0" borderId="0" xfId="1" applyFont="1" applyBorder="1" applyAlignment="1">
      <alignment horizontal="center"/>
    </xf>
    <xf numFmtId="0" fontId="6" fillId="0" borderId="0" xfId="1" applyBorder="1" applyAlignment="1">
      <alignment horizontal="right"/>
    </xf>
    <xf numFmtId="0" fontId="9" fillId="0" borderId="0" xfId="1" applyFont="1" applyFill="1" applyBorder="1"/>
    <xf numFmtId="164" fontId="9" fillId="0" borderId="0" xfId="1" applyNumberFormat="1" applyFont="1" applyFill="1" applyBorder="1"/>
    <xf numFmtId="0" fontId="9" fillId="0" borderId="0" xfId="1" applyFont="1" applyFill="1" applyBorder="1" applyAlignment="1">
      <alignment wrapText="1"/>
    </xf>
    <xf numFmtId="0" fontId="6" fillId="0" borderId="0" xfId="1" applyFont="1" applyFill="1" applyBorder="1"/>
    <xf numFmtId="164" fontId="6" fillId="0" borderId="0" xfId="1" applyNumberFormat="1" applyFont="1" applyFill="1" applyBorder="1"/>
    <xf numFmtId="0" fontId="6" fillId="0" borderId="0" xfId="1" applyFont="1" applyFill="1" applyBorder="1" applyAlignment="1">
      <alignment horizontal="left"/>
    </xf>
    <xf numFmtId="0" fontId="11" fillId="0" borderId="0" xfId="1" applyFont="1" applyFill="1" applyBorder="1"/>
    <xf numFmtId="0" fontId="6" fillId="0" borderId="0" xfId="1" applyFont="1" applyFill="1" applyBorder="1" applyAlignment="1"/>
    <xf numFmtId="4" fontId="10" fillId="0" borderId="0" xfId="1" applyNumberFormat="1" applyFont="1" applyFill="1" applyBorder="1" applyAlignment="1">
      <alignment horizontal="center"/>
    </xf>
    <xf numFmtId="4" fontId="10" fillId="0" borderId="0" xfId="1" applyNumberFormat="1" applyFont="1" applyFill="1" applyBorder="1" applyAlignment="1">
      <alignment horizontal="right"/>
    </xf>
    <xf numFmtId="0" fontId="6" fillId="0" borderId="0" xfId="1" applyFont="1" applyFill="1" applyBorder="1" applyAlignment="1">
      <alignment horizontal="center"/>
    </xf>
    <xf numFmtId="0" fontId="6" fillId="0" borderId="0" xfId="1"/>
    <xf numFmtId="0" fontId="6" fillId="0" borderId="0" xfId="1" applyFill="1"/>
    <xf numFmtId="3" fontId="6" fillId="0" borderId="0" xfId="1" applyNumberFormat="1" applyFill="1"/>
    <xf numFmtId="3" fontId="6" fillId="0" borderId="0" xfId="1" applyNumberFormat="1" applyFill="1" applyBorder="1" applyAlignment="1"/>
    <xf numFmtId="0" fontId="6" fillId="0" borderId="0" xfId="1" applyFont="1" applyFill="1" applyBorder="1" applyAlignment="1">
      <alignment horizontal="center" vertical="top" wrapText="1"/>
    </xf>
    <xf numFmtId="0" fontId="6" fillId="0" borderId="0" xfId="1" applyFont="1" applyFill="1" applyBorder="1" applyAlignment="1">
      <alignment vertical="top" wrapText="1"/>
    </xf>
    <xf numFmtId="3" fontId="6" fillId="0" borderId="0" xfId="1" applyNumberFormat="1" applyFont="1" applyFill="1" applyBorder="1" applyAlignment="1">
      <alignment horizontal="right" vertical="top" wrapText="1"/>
    </xf>
    <xf numFmtId="3" fontId="6" fillId="0" borderId="0" xfId="1" applyNumberFormat="1" applyFill="1" applyAlignment="1"/>
    <xf numFmtId="4" fontId="6" fillId="0" borderId="0" xfId="1" applyNumberFormat="1" applyFont="1" applyFill="1" applyBorder="1" applyAlignment="1">
      <alignment horizontal="right" vertical="top" wrapText="1"/>
    </xf>
    <xf numFmtId="4" fontId="6" fillId="0" borderId="0" xfId="1" applyNumberFormat="1" applyFill="1" applyAlignment="1"/>
    <xf numFmtId="3" fontId="6" fillId="0" borderId="0" xfId="1" applyNumberFormat="1" applyFill="1" applyAlignment="1">
      <alignment horizontal="right"/>
    </xf>
    <xf numFmtId="3" fontId="6" fillId="0" borderId="0" xfId="1" applyNumberFormat="1" applyFont="1" applyFill="1" applyBorder="1" applyAlignment="1">
      <alignment horizontal="center" vertical="top" wrapText="1"/>
    </xf>
    <xf numFmtId="3" fontId="6" fillId="0" borderId="0" xfId="1" applyNumberFormat="1" applyFont="1" applyFill="1" applyBorder="1"/>
    <xf numFmtId="49" fontId="6" fillId="0" borderId="0" xfId="2" applyNumberFormat="1" applyFont="1" applyFill="1" applyBorder="1" applyAlignment="1">
      <alignment horizontal="right"/>
    </xf>
    <xf numFmtId="0" fontId="6" fillId="0" borderId="0" xfId="1" applyFill="1" applyBorder="1"/>
    <xf numFmtId="3" fontId="6" fillId="0" borderId="0" xfId="1" applyNumberFormat="1" applyFont="1" applyFill="1" applyBorder="1" applyAlignment="1">
      <alignment horizontal="right"/>
    </xf>
    <xf numFmtId="3" fontId="6" fillId="0" borderId="0" xfId="1" applyNumberFormat="1"/>
    <xf numFmtId="3" fontId="6" fillId="0" borderId="0" xfId="1" applyNumberFormat="1" applyFill="1" applyBorder="1"/>
    <xf numFmtId="3" fontId="6" fillId="0" borderId="0" xfId="1" applyNumberFormat="1" applyFont="1" applyFill="1" applyBorder="1" applyAlignment="1">
      <alignment horizontal="right" vertical="center" wrapText="1"/>
    </xf>
    <xf numFmtId="0" fontId="6" fillId="0" borderId="0" xfId="1" applyFont="1" applyFill="1" applyBorder="1" applyAlignment="1">
      <alignment wrapText="1"/>
    </xf>
    <xf numFmtId="0" fontId="1" fillId="0" borderId="0" xfId="3"/>
    <xf numFmtId="0" fontId="2" fillId="0" borderId="0" xfId="3" applyFont="1"/>
    <xf numFmtId="0" fontId="2" fillId="0" borderId="0" xfId="3" applyNumberFormat="1" applyFont="1"/>
    <xf numFmtId="3" fontId="12" fillId="0" borderId="0" xfId="3" applyNumberFormat="1" applyFont="1"/>
    <xf numFmtId="3" fontId="1" fillId="0" borderId="0" xfId="3" applyNumberFormat="1"/>
    <xf numFmtId="0" fontId="13" fillId="0" borderId="0" xfId="3" applyFont="1"/>
    <xf numFmtId="3" fontId="2" fillId="0" borderId="0" xfId="3" applyNumberFormat="1" applyFont="1"/>
    <xf numFmtId="0" fontId="12" fillId="0" borderId="0" xfId="3" applyFont="1"/>
    <xf numFmtId="0" fontId="13" fillId="0" borderId="0" xfId="3" applyFont="1" applyAlignment="1">
      <alignment horizontal="left"/>
    </xf>
    <xf numFmtId="3" fontId="13" fillId="0" borderId="0" xfId="3" applyNumberFormat="1" applyFont="1"/>
    <xf numFmtId="0" fontId="6" fillId="0" borderId="0" xfId="3" applyFont="1" applyFill="1" applyBorder="1"/>
    <xf numFmtId="3" fontId="6" fillId="0" borderId="0" xfId="3" applyNumberFormat="1" applyFont="1" applyFill="1" applyBorder="1"/>
    <xf numFmtId="3" fontId="6" fillId="0" borderId="0" xfId="3" applyNumberFormat="1" applyFont="1" applyFill="1" applyBorder="1" applyProtection="1">
      <protection locked="0"/>
    </xf>
    <xf numFmtId="3" fontId="6" fillId="0" borderId="0" xfId="3" applyNumberFormat="1" applyFont="1" applyFill="1" applyBorder="1" applyProtection="1"/>
    <xf numFmtId="0" fontId="6" fillId="0" borderId="0" xfId="3" applyFont="1" applyFill="1" applyBorder="1" applyAlignment="1"/>
    <xf numFmtId="4" fontId="12" fillId="0" borderId="0" xfId="3" applyNumberFormat="1" applyFont="1" applyFill="1" applyBorder="1"/>
    <xf numFmtId="3" fontId="12" fillId="0" borderId="0" xfId="3" applyNumberFormat="1" applyFont="1" applyFill="1" applyBorder="1"/>
    <xf numFmtId="4" fontId="12" fillId="0" borderId="0" xfId="3" applyNumberFormat="1" applyFont="1" applyFill="1" applyBorder="1" applyAlignment="1"/>
    <xf numFmtId="0" fontId="9" fillId="0" borderId="0" xfId="3" applyFont="1" applyFill="1" applyBorder="1"/>
    <xf numFmtId="3" fontId="15" fillId="0" borderId="0" xfId="3" applyNumberFormat="1" applyFont="1" applyFill="1" applyBorder="1"/>
    <xf numFmtId="3" fontId="15" fillId="0" borderId="0" xfId="3" applyNumberFormat="1" applyFont="1" applyFill="1" applyBorder="1" applyAlignment="1">
      <alignment horizontal="right" vertical="center" wrapText="1"/>
    </xf>
    <xf numFmtId="3" fontId="15" fillId="0" borderId="0" xfId="3" applyNumberFormat="1" applyFont="1" applyFill="1" applyBorder="1" applyAlignment="1">
      <alignment vertical="center"/>
    </xf>
    <xf numFmtId="0" fontId="9" fillId="0" borderId="0" xfId="3" applyFont="1" applyFill="1" applyBorder="1" applyAlignment="1">
      <alignment vertical="center"/>
    </xf>
    <xf numFmtId="0" fontId="1" fillId="0" borderId="0" xfId="3" applyFill="1" applyBorder="1" applyAlignment="1">
      <alignment wrapText="1"/>
    </xf>
    <xf numFmtId="3" fontId="5" fillId="0" borderId="0" xfId="3" applyNumberFormat="1" applyFont="1" applyFill="1" applyBorder="1" applyAlignment="1">
      <alignment wrapText="1"/>
    </xf>
    <xf numFmtId="3" fontId="6" fillId="0" borderId="0" xfId="3" applyNumberFormat="1" applyFont="1" applyFill="1" applyBorder="1" applyAlignment="1">
      <alignment wrapText="1"/>
    </xf>
    <xf numFmtId="3" fontId="6" fillId="0" borderId="0" xfId="3" applyNumberFormat="1" applyFont="1" applyFill="1" applyBorder="1" applyAlignment="1">
      <alignment horizontal="center" wrapText="1"/>
    </xf>
    <xf numFmtId="3" fontId="6" fillId="0" borderId="0" xfId="3" applyNumberFormat="1" applyFont="1" applyFill="1" applyBorder="1" applyAlignment="1">
      <alignment vertical="center" wrapText="1"/>
    </xf>
    <xf numFmtId="3" fontId="6" fillId="0" borderId="0" xfId="3" applyNumberFormat="1" applyFont="1" applyFill="1" applyBorder="1" applyAlignment="1">
      <alignment horizontal="right" vertical="center" wrapText="1"/>
    </xf>
    <xf numFmtId="0" fontId="5" fillId="0" borderId="0" xfId="3" applyNumberFormat="1" applyFont="1" applyFill="1" applyBorder="1" applyAlignment="1">
      <alignment horizontal="center"/>
    </xf>
    <xf numFmtId="3" fontId="1" fillId="0" borderId="0" xfId="3" applyNumberFormat="1" applyFont="1" applyFill="1" applyBorder="1" applyAlignment="1">
      <alignment horizontal="center" vertical="top" wrapText="1"/>
    </xf>
    <xf numFmtId="3" fontId="6" fillId="0" borderId="0" xfId="3" applyNumberFormat="1" applyFont="1" applyFill="1" applyBorder="1" applyAlignment="1">
      <alignment horizontal="center" vertical="top" wrapText="1"/>
    </xf>
    <xf numFmtId="0" fontId="6" fillId="0" borderId="0" xfId="3" applyNumberFormat="1" applyFont="1" applyFill="1" applyBorder="1" applyAlignment="1">
      <alignment horizontal="center" wrapText="1"/>
    </xf>
    <xf numFmtId="3" fontId="6" fillId="0" borderId="0" xfId="3" applyNumberFormat="1" applyFont="1" applyFill="1" applyBorder="1" applyAlignment="1">
      <alignment vertical="top" wrapText="1"/>
    </xf>
    <xf numFmtId="0" fontId="17" fillId="0" borderId="0" xfId="1" applyFont="1"/>
    <xf numFmtId="4" fontId="17" fillId="0" borderId="0" xfId="1" applyNumberFormat="1" applyFont="1"/>
    <xf numFmtId="0" fontId="17" fillId="0" borderId="0" xfId="1" applyFont="1" applyAlignment="1">
      <alignment horizontal="center"/>
    </xf>
    <xf numFmtId="165" fontId="20" fillId="0" borderId="0" xfId="1" applyNumberFormat="1" applyFont="1"/>
    <xf numFmtId="0" fontId="20" fillId="0" borderId="0" xfId="1" applyFont="1"/>
    <xf numFmtId="0" fontId="17" fillId="0" borderId="0" xfId="1" applyFont="1" applyAlignment="1">
      <alignment vertical="top" wrapText="1"/>
    </xf>
    <xf numFmtId="165" fontId="18" fillId="0" borderId="1" xfId="1" applyNumberFormat="1" applyFont="1" applyFill="1" applyBorder="1" applyAlignment="1">
      <alignment horizontal="right" vertical="top" wrapText="1"/>
    </xf>
    <xf numFmtId="4" fontId="18" fillId="0" borderId="1" xfId="1" applyNumberFormat="1" applyFont="1" applyFill="1" applyBorder="1" applyAlignment="1">
      <alignment vertical="top" wrapText="1"/>
    </xf>
    <xf numFmtId="165" fontId="18" fillId="0" borderId="1" xfId="1" applyNumberFormat="1" applyFont="1" applyFill="1" applyBorder="1" applyAlignment="1">
      <alignment vertical="top" wrapText="1"/>
    </xf>
    <xf numFmtId="0" fontId="18" fillId="0" borderId="1" xfId="1" applyFont="1" applyFill="1" applyBorder="1" applyAlignment="1">
      <alignment vertical="top" wrapText="1"/>
    </xf>
    <xf numFmtId="166" fontId="18" fillId="0" borderId="1" xfId="1" applyNumberFormat="1" applyFont="1" applyFill="1" applyBorder="1" applyAlignment="1">
      <alignment vertical="top" wrapText="1"/>
    </xf>
    <xf numFmtId="0" fontId="18" fillId="0" borderId="1" xfId="1" applyFont="1" applyFill="1" applyBorder="1" applyAlignment="1">
      <alignment horizontal="center" vertical="top" wrapText="1"/>
    </xf>
    <xf numFmtId="49" fontId="18" fillId="0" borderId="1" xfId="1" applyNumberFormat="1" applyFont="1" applyFill="1" applyBorder="1" applyAlignment="1">
      <alignment vertical="top" wrapText="1"/>
    </xf>
    <xf numFmtId="166" fontId="18" fillId="0" borderId="0" xfId="1" applyNumberFormat="1" applyFont="1" applyFill="1" applyBorder="1"/>
    <xf numFmtId="0" fontId="18" fillId="0" borderId="0" xfId="1" applyFont="1" applyFill="1" applyBorder="1"/>
    <xf numFmtId="0" fontId="18" fillId="0" borderId="0" xfId="1" applyFont="1" applyFill="1" applyBorder="1" applyAlignment="1">
      <alignment horizontal="center"/>
    </xf>
    <xf numFmtId="165" fontId="20" fillId="0" borderId="1" xfId="1" applyNumberFormat="1" applyFont="1" applyFill="1" applyBorder="1"/>
    <xf numFmtId="4" fontId="20" fillId="0" borderId="1" xfId="1" applyNumberFormat="1" applyFont="1" applyFill="1" applyBorder="1"/>
    <xf numFmtId="0" fontId="20" fillId="0" borderId="1" xfId="1" applyFont="1" applyFill="1" applyBorder="1" applyAlignment="1">
      <alignment horizontal="left"/>
    </xf>
    <xf numFmtId="166" fontId="18" fillId="0" borderId="1" xfId="1" applyNumberFormat="1" applyFont="1" applyFill="1" applyBorder="1"/>
    <xf numFmtId="0" fontId="18" fillId="0" borderId="1" xfId="1" applyFont="1" applyFill="1" applyBorder="1"/>
    <xf numFmtId="0" fontId="18" fillId="0" borderId="1" xfId="1" applyFont="1" applyFill="1" applyBorder="1" applyAlignment="1">
      <alignment horizontal="center"/>
    </xf>
    <xf numFmtId="165" fontId="18" fillId="0" borderId="0" xfId="1" applyNumberFormat="1" applyFont="1" applyFill="1" applyBorder="1" applyAlignment="1">
      <alignment horizontal="right" wrapText="1"/>
    </xf>
    <xf numFmtId="4" fontId="18" fillId="0" borderId="0" xfId="1" applyNumberFormat="1" applyFont="1" applyFill="1" applyBorder="1"/>
    <xf numFmtId="165" fontId="18" fillId="0" borderId="0" xfId="1" applyNumberFormat="1" applyFont="1" applyFill="1" applyBorder="1"/>
    <xf numFmtId="0" fontId="18" fillId="0" borderId="0" xfId="1" applyFont="1" applyFill="1" applyBorder="1" applyAlignment="1"/>
    <xf numFmtId="49" fontId="18" fillId="0" borderId="0" xfId="1" applyNumberFormat="1" applyFont="1" applyFill="1" applyBorder="1"/>
    <xf numFmtId="165" fontId="18" fillId="0" borderId="0" xfId="1" applyNumberFormat="1" applyFont="1" applyFill="1" applyBorder="1" applyAlignment="1">
      <alignment vertical="top" wrapText="1"/>
    </xf>
    <xf numFmtId="4" fontId="18" fillId="0" borderId="0" xfId="1" applyNumberFormat="1" applyFont="1" applyFill="1" applyBorder="1" applyAlignment="1">
      <alignment vertical="top" wrapText="1"/>
    </xf>
    <xf numFmtId="0" fontId="18" fillId="0" borderId="0" xfId="1" applyFont="1" applyFill="1" applyBorder="1" applyAlignment="1">
      <alignment vertical="top" wrapText="1"/>
    </xf>
    <xf numFmtId="166" fontId="18" fillId="0" borderId="0" xfId="1" applyNumberFormat="1" applyFont="1" applyFill="1" applyBorder="1" applyAlignment="1">
      <alignment vertical="top" wrapText="1"/>
    </xf>
    <xf numFmtId="0" fontId="18" fillId="0" borderId="0" xfId="1" applyFont="1" applyFill="1" applyBorder="1" applyAlignment="1">
      <alignment horizontal="center" vertical="top" wrapText="1"/>
    </xf>
    <xf numFmtId="17" fontId="18" fillId="0" borderId="0" xfId="1" quotePrefix="1" applyNumberFormat="1" applyFont="1" applyFill="1" applyBorder="1" applyAlignment="1">
      <alignment vertical="top" wrapText="1"/>
    </xf>
    <xf numFmtId="0" fontId="17" fillId="0" borderId="0" xfId="1" applyFont="1" applyFill="1" applyAlignment="1"/>
    <xf numFmtId="165" fontId="18" fillId="0" borderId="0" xfId="1" applyNumberFormat="1" applyFont="1" applyFill="1" applyBorder="1" applyAlignment="1">
      <alignment vertical="top"/>
    </xf>
    <xf numFmtId="4" fontId="18" fillId="0" borderId="0" xfId="1" applyNumberFormat="1" applyFont="1" applyFill="1" applyBorder="1" applyAlignment="1">
      <alignment vertical="top"/>
    </xf>
    <xf numFmtId="0" fontId="18" fillId="0" borderId="0" xfId="1" applyFont="1" applyFill="1" applyBorder="1" applyAlignment="1">
      <alignment wrapText="1"/>
    </xf>
    <xf numFmtId="166" fontId="18" fillId="0" borderId="0" xfId="1" applyNumberFormat="1" applyFont="1" applyFill="1" applyBorder="1" applyAlignment="1">
      <alignment horizontal="center"/>
    </xf>
    <xf numFmtId="0" fontId="18" fillId="0" borderId="0" xfId="1" applyFont="1" applyFill="1" applyBorder="1" applyAlignment="1">
      <alignment horizontal="center" vertical="top"/>
    </xf>
    <xf numFmtId="0" fontId="18" fillId="0" borderId="0" xfId="1" applyFont="1" applyFill="1" applyBorder="1" applyAlignment="1">
      <alignment vertical="top"/>
    </xf>
    <xf numFmtId="165" fontId="18" fillId="0" borderId="0" xfId="1" applyNumberFormat="1" applyFont="1" applyFill="1" applyBorder="1" applyAlignment="1">
      <alignment horizontal="right" vertical="top" wrapText="1"/>
    </xf>
    <xf numFmtId="165" fontId="18" fillId="0" borderId="0" xfId="1" applyNumberFormat="1" applyFont="1" applyFill="1" applyBorder="1" applyAlignment="1">
      <alignment horizontal="right" vertical="top"/>
    </xf>
    <xf numFmtId="49" fontId="18" fillId="0" borderId="0" xfId="1" applyNumberFormat="1" applyFont="1" applyFill="1" applyBorder="1" applyAlignment="1">
      <alignment vertical="top" wrapText="1"/>
    </xf>
    <xf numFmtId="0" fontId="18" fillId="0" borderId="0" xfId="1" applyFont="1"/>
    <xf numFmtId="0" fontId="20" fillId="0" borderId="1" xfId="1" applyFont="1" applyFill="1" applyBorder="1"/>
    <xf numFmtId="165" fontId="20" fillId="0" borderId="0" xfId="1" applyNumberFormat="1" applyFont="1" applyFill="1" applyBorder="1"/>
    <xf numFmtId="0" fontId="20" fillId="0" borderId="0" xfId="1" applyFont="1" applyFill="1" applyBorder="1" applyAlignment="1">
      <alignment horizontal="left"/>
    </xf>
    <xf numFmtId="166" fontId="18" fillId="0" borderId="0" xfId="1" applyNumberFormat="1" applyFont="1" applyFill="1" applyBorder="1" applyAlignment="1">
      <alignment horizontal="left"/>
    </xf>
    <xf numFmtId="0" fontId="17" fillId="0" borderId="0" xfId="1" applyFont="1" applyAlignment="1"/>
    <xf numFmtId="165" fontId="18" fillId="0" borderId="0" xfId="1" applyNumberFormat="1" applyFont="1" applyFill="1" applyBorder="1" applyAlignment="1">
      <alignment horizontal="right"/>
    </xf>
    <xf numFmtId="166" fontId="18" fillId="0" borderId="0" xfId="1" applyNumberFormat="1" applyFont="1" applyFill="1" applyBorder="1" applyAlignment="1">
      <alignment horizontal="left" vertical="top" wrapText="1"/>
    </xf>
    <xf numFmtId="0" fontId="17" fillId="0" borderId="0" xfId="1" applyFont="1" applyFill="1"/>
    <xf numFmtId="166" fontId="18" fillId="0" borderId="1" xfId="1" applyNumberFormat="1" applyFont="1" applyFill="1" applyBorder="1" applyAlignment="1">
      <alignment horizontal="left"/>
    </xf>
    <xf numFmtId="0" fontId="17" fillId="0" borderId="0" xfId="1" applyFont="1" applyFill="1" applyAlignment="1">
      <alignment vertical="top" wrapText="1"/>
    </xf>
    <xf numFmtId="166" fontId="18" fillId="0" borderId="0" xfId="1" quotePrefix="1" applyNumberFormat="1" applyFont="1" applyFill="1" applyBorder="1" applyAlignment="1">
      <alignment horizontal="left" vertical="top" wrapText="1"/>
    </xf>
    <xf numFmtId="0" fontId="18" fillId="0" borderId="0" xfId="1" quotePrefix="1" applyFont="1" applyFill="1" applyBorder="1" applyAlignment="1">
      <alignment vertical="top" wrapText="1"/>
    </xf>
    <xf numFmtId="166" fontId="18" fillId="0" borderId="0" xfId="1" quotePrefix="1" applyNumberFormat="1" applyFont="1" applyFill="1" applyBorder="1" applyAlignment="1">
      <alignment vertical="top" wrapText="1"/>
    </xf>
    <xf numFmtId="167" fontId="18" fillId="0" borderId="0" xfId="1" quotePrefix="1" applyNumberFormat="1" applyFont="1" applyFill="1" applyBorder="1" applyAlignment="1">
      <alignment vertical="top"/>
    </xf>
    <xf numFmtId="165" fontId="18" fillId="0" borderId="0" xfId="1" applyNumberFormat="1" applyFont="1" applyFill="1" applyBorder="1" applyAlignment="1">
      <alignment wrapText="1"/>
    </xf>
    <xf numFmtId="4" fontId="18" fillId="0" borderId="0" xfId="1" applyNumberFormat="1" applyFont="1" applyFill="1" applyBorder="1" applyAlignment="1">
      <alignment wrapText="1"/>
    </xf>
    <xf numFmtId="166" fontId="18" fillId="0" borderId="0" xfId="1" quotePrefix="1" applyNumberFormat="1" applyFont="1" applyFill="1" applyBorder="1" applyAlignment="1">
      <alignment vertical="top"/>
    </xf>
    <xf numFmtId="166" fontId="18" fillId="0" borderId="0" xfId="1" quotePrefix="1" applyNumberFormat="1" applyFont="1" applyFill="1" applyBorder="1" applyAlignment="1">
      <alignment wrapText="1"/>
    </xf>
    <xf numFmtId="167" fontId="18" fillId="0" borderId="0" xfId="1" quotePrefix="1" applyNumberFormat="1" applyFont="1" applyFill="1" applyBorder="1" applyAlignment="1"/>
    <xf numFmtId="166" fontId="18" fillId="0" borderId="0" xfId="1" quotePrefix="1" applyNumberFormat="1" applyFont="1" applyFill="1" applyBorder="1"/>
    <xf numFmtId="167" fontId="18" fillId="0" borderId="0" xfId="1" quotePrefix="1" applyNumberFormat="1" applyFont="1" applyFill="1" applyBorder="1"/>
    <xf numFmtId="0" fontId="18" fillId="0" borderId="0" xfId="1" applyFont="1" applyFill="1" applyAlignment="1">
      <alignment wrapText="1"/>
    </xf>
    <xf numFmtId="166" fontId="22" fillId="0" borderId="0" xfId="1" applyNumberFormat="1" applyFont="1" applyFill="1" applyBorder="1"/>
    <xf numFmtId="0" fontId="22" fillId="0" borderId="0" xfId="1" applyFont="1" applyFill="1" applyBorder="1"/>
    <xf numFmtId="0" fontId="22" fillId="0" borderId="0" xfId="1" applyFont="1" applyFill="1" applyBorder="1" applyAlignment="1">
      <alignment horizontal="center"/>
    </xf>
    <xf numFmtId="4" fontId="23" fillId="0" borderId="0" xfId="1" applyNumberFormat="1" applyFont="1" applyFill="1" applyBorder="1"/>
    <xf numFmtId="166" fontId="18" fillId="0" borderId="0" xfId="1" quotePrefix="1" applyNumberFormat="1" applyFont="1" applyFill="1" applyBorder="1" applyAlignment="1">
      <alignment horizontal="left"/>
    </xf>
    <xf numFmtId="0" fontId="18" fillId="0" borderId="0" xfId="1" quotePrefix="1" applyFont="1" applyFill="1" applyBorder="1"/>
    <xf numFmtId="1" fontId="18" fillId="0" borderId="0" xfId="1" quotePrefix="1" applyNumberFormat="1" applyFont="1" applyFill="1" applyBorder="1"/>
    <xf numFmtId="166" fontId="18" fillId="0" borderId="0" xfId="1" applyNumberFormat="1" applyFont="1" applyFill="1" applyBorder="1" applyAlignment="1">
      <alignment vertical="top"/>
    </xf>
    <xf numFmtId="165" fontId="18" fillId="0" borderId="0" xfId="1" applyNumberFormat="1" applyFont="1" applyFill="1" applyBorder="1" applyAlignment="1"/>
    <xf numFmtId="166" fontId="18" fillId="0" borderId="0" xfId="1" applyNumberFormat="1" applyFont="1" applyFill="1" applyBorder="1" applyAlignment="1">
      <alignment horizontal="right"/>
    </xf>
    <xf numFmtId="4" fontId="18" fillId="0" borderId="0" xfId="1" applyNumberFormat="1" applyFont="1" applyFill="1" applyBorder="1" applyAlignment="1">
      <alignment horizontal="center"/>
    </xf>
    <xf numFmtId="0" fontId="18" fillId="0" borderId="0" xfId="1" applyFont="1" applyFill="1" applyBorder="1" applyAlignment="1">
      <alignment horizontal="center" wrapText="1"/>
    </xf>
    <xf numFmtId="0" fontId="20" fillId="0" borderId="1" xfId="1" applyFont="1" applyFill="1" applyBorder="1" applyAlignment="1"/>
    <xf numFmtId="165" fontId="18" fillId="0" borderId="0" xfId="1" applyNumberFormat="1" applyFont="1" applyFill="1" applyAlignment="1">
      <alignment horizontal="right"/>
    </xf>
    <xf numFmtId="0" fontId="18" fillId="0" borderId="0" xfId="1" applyFont="1" applyFill="1"/>
    <xf numFmtId="165" fontId="18" fillId="0" borderId="0" xfId="1" applyNumberFormat="1" applyFont="1" applyFill="1"/>
    <xf numFmtId="0" fontId="21" fillId="0" borderId="0" xfId="1" applyFont="1" applyFill="1" applyBorder="1" applyAlignment="1">
      <alignment horizontal="right"/>
    </xf>
    <xf numFmtId="0" fontId="21" fillId="0" borderId="0" xfId="1" applyFont="1" applyFill="1"/>
    <xf numFmtId="165" fontId="20" fillId="0" borderId="1" xfId="1" applyNumberFormat="1" applyFont="1" applyBorder="1"/>
    <xf numFmtId="0" fontId="20" fillId="0" borderId="1" xfId="1" applyFont="1" applyBorder="1"/>
    <xf numFmtId="0" fontId="17" fillId="0" borderId="1" xfId="1" applyFont="1" applyBorder="1"/>
    <xf numFmtId="0" fontId="21" fillId="0" borderId="0" xfId="1" applyFont="1" applyFill="1" applyBorder="1"/>
    <xf numFmtId="0" fontId="18" fillId="0" borderId="0" xfId="1" applyFont="1" applyAlignment="1">
      <alignment vertical="top" wrapText="1"/>
    </xf>
    <xf numFmtId="167" fontId="18" fillId="0" borderId="0" xfId="1" quotePrefix="1" applyNumberFormat="1" applyFont="1" applyFill="1" applyBorder="1" applyAlignment="1">
      <alignment vertical="top" wrapText="1"/>
    </xf>
    <xf numFmtId="0" fontId="18" fillId="0" borderId="0" xfId="1" applyFont="1" applyAlignment="1">
      <alignment horizontal="center" vertical="top" wrapText="1"/>
    </xf>
    <xf numFmtId="166" fontId="18" fillId="0" borderId="1" xfId="1" applyNumberFormat="1" applyFont="1" applyBorder="1" applyAlignment="1">
      <alignment horizontal="center" vertical="top" wrapText="1"/>
    </xf>
    <xf numFmtId="0" fontId="18" fillId="0" borderId="1" xfId="1" applyFont="1" applyBorder="1" applyAlignment="1">
      <alignment horizontal="center" vertical="top" wrapText="1"/>
    </xf>
    <xf numFmtId="0" fontId="18" fillId="0" borderId="2" xfId="1" applyFont="1" applyBorder="1" applyAlignment="1">
      <alignment horizontal="center" vertical="top" wrapText="1"/>
    </xf>
    <xf numFmtId="167" fontId="18" fillId="0" borderId="2" xfId="1" applyNumberFormat="1" applyFont="1" applyBorder="1" applyAlignment="1">
      <alignment horizontal="center" vertical="top" wrapText="1"/>
    </xf>
    <xf numFmtId="0" fontId="18" fillId="0" borderId="1" xfId="1" applyFont="1" applyBorder="1"/>
    <xf numFmtId="0" fontId="18" fillId="0" borderId="0" xfId="1" applyFont="1" applyFill="1" applyAlignment="1">
      <alignment vertical="top" wrapText="1"/>
    </xf>
    <xf numFmtId="0" fontId="18" fillId="0" borderId="1" xfId="1" applyFont="1" applyBorder="1" applyAlignment="1">
      <alignment vertical="top" wrapText="1"/>
    </xf>
    <xf numFmtId="49" fontId="18" fillId="0" borderId="0" xfId="1" applyNumberFormat="1" applyFont="1" applyBorder="1" applyAlignment="1">
      <alignment horizontal="center" vertical="top" wrapText="1"/>
    </xf>
    <xf numFmtId="49" fontId="21" fillId="0" borderId="3" xfId="1" applyNumberFormat="1" applyFont="1" applyBorder="1" applyAlignment="1">
      <alignment horizontal="right" vertical="top" wrapText="1"/>
    </xf>
    <xf numFmtId="49" fontId="18" fillId="0" borderId="3" xfId="1" applyNumberFormat="1" applyFont="1" applyBorder="1" applyAlignment="1">
      <alignment horizontal="center" vertical="top" wrapText="1"/>
    </xf>
    <xf numFmtId="165" fontId="20" fillId="0" borderId="4" xfId="1" applyNumberFormat="1" applyFont="1" applyFill="1" applyBorder="1"/>
    <xf numFmtId="0" fontId="20" fillId="0" borderId="4" xfId="1" applyFont="1" applyFill="1" applyBorder="1" applyAlignment="1">
      <alignment horizontal="left"/>
    </xf>
    <xf numFmtId="0" fontId="17" fillId="0" borderId="4" xfId="1" applyFont="1" applyBorder="1"/>
    <xf numFmtId="0" fontId="18" fillId="0" borderId="0" xfId="1" applyFont="1" applyAlignment="1"/>
    <xf numFmtId="165" fontId="18" fillId="0" borderId="5" xfId="1" applyNumberFormat="1" applyFont="1" applyFill="1" applyBorder="1"/>
    <xf numFmtId="0" fontId="18" fillId="0" borderId="5" xfId="1" applyFont="1" applyFill="1" applyBorder="1"/>
    <xf numFmtId="166" fontId="18" fillId="0" borderId="5" xfId="1" applyNumberFormat="1" applyFont="1" applyBorder="1" applyAlignment="1"/>
    <xf numFmtId="0" fontId="18" fillId="0" borderId="5" xfId="1" applyFont="1" applyFill="1" applyBorder="1" applyAlignment="1"/>
    <xf numFmtId="0" fontId="18" fillId="0" borderId="5" xfId="1" applyFont="1" applyFill="1" applyBorder="1" applyAlignment="1">
      <alignment vertical="top"/>
    </xf>
    <xf numFmtId="0" fontId="18" fillId="0" borderId="5" xfId="1" applyFont="1" applyBorder="1" applyAlignment="1"/>
    <xf numFmtId="166" fontId="18" fillId="0" borderId="0" xfId="1" applyNumberFormat="1" applyFont="1" applyAlignment="1"/>
    <xf numFmtId="0" fontId="18" fillId="0" borderId="0" xfId="1" applyFont="1" applyFill="1" applyAlignment="1"/>
    <xf numFmtId="0" fontId="18" fillId="0" borderId="0" xfId="1" applyFont="1" applyFill="1" applyAlignment="1">
      <alignment vertical="top"/>
    </xf>
    <xf numFmtId="166" fontId="18" fillId="0" borderId="0" xfId="1" applyNumberFormat="1" applyFont="1" applyAlignment="1">
      <alignment vertical="top" wrapText="1"/>
    </xf>
    <xf numFmtId="166" fontId="18" fillId="0" borderId="0" xfId="1" applyNumberFormat="1" applyFont="1" applyFill="1" applyAlignment="1">
      <alignment vertical="top" wrapText="1"/>
    </xf>
    <xf numFmtId="166" fontId="18" fillId="0" borderId="0" xfId="1" applyNumberFormat="1" applyFont="1" applyFill="1" applyAlignment="1"/>
    <xf numFmtId="0" fontId="18" fillId="0" borderId="0" xfId="1" applyFont="1" applyFill="1" applyAlignment="1">
      <alignment horizontal="left" vertical="top"/>
    </xf>
    <xf numFmtId="0" fontId="21" fillId="0" borderId="0" xfId="1" applyFont="1" applyFill="1" applyAlignment="1">
      <alignment horizontal="right"/>
    </xf>
    <xf numFmtId="0" fontId="21" fillId="0" borderId="0" xfId="1" applyFont="1" applyFill="1" applyAlignment="1">
      <alignment wrapText="1"/>
    </xf>
    <xf numFmtId="0" fontId="18" fillId="0" borderId="1" xfId="1" applyFont="1" applyFill="1" applyBorder="1" applyAlignment="1">
      <alignment horizontal="left" vertical="top" wrapText="1"/>
    </xf>
    <xf numFmtId="49" fontId="18" fillId="0" borderId="1" xfId="1" applyNumberFormat="1" applyFont="1" applyFill="1" applyBorder="1" applyAlignment="1">
      <alignment horizontal="left" vertical="top" wrapText="1"/>
    </xf>
    <xf numFmtId="0" fontId="18" fillId="0" borderId="0" xfId="1" applyFont="1" applyBorder="1" applyAlignment="1">
      <alignment vertical="top" wrapText="1"/>
    </xf>
    <xf numFmtId="49" fontId="18" fillId="0" borderId="1" xfId="1" applyNumberFormat="1" applyFont="1" applyFill="1" applyBorder="1" applyAlignment="1">
      <alignment vertical="top"/>
    </xf>
    <xf numFmtId="166" fontId="18" fillId="0" borderId="1" xfId="1" applyNumberFormat="1" applyFont="1" applyFill="1" applyBorder="1" applyAlignment="1">
      <alignment vertical="top"/>
    </xf>
    <xf numFmtId="0" fontId="18" fillId="0" borderId="1" xfId="1" applyFont="1" applyFill="1" applyBorder="1" applyAlignment="1">
      <alignment vertical="top"/>
    </xf>
    <xf numFmtId="0" fontId="18" fillId="0" borderId="1" xfId="1" applyFont="1" applyFill="1" applyBorder="1" applyAlignment="1"/>
    <xf numFmtId="0" fontId="18" fillId="0" borderId="1" xfId="1" applyFont="1" applyFill="1" applyBorder="1" applyAlignment="1">
      <alignment wrapText="1"/>
    </xf>
    <xf numFmtId="0" fontId="18" fillId="0" borderId="3" xfId="1" applyFont="1" applyFill="1" applyBorder="1" applyAlignment="1">
      <alignment horizontal="center"/>
    </xf>
    <xf numFmtId="0" fontId="18" fillId="0" borderId="3" xfId="1" applyFont="1" applyFill="1" applyBorder="1" applyAlignment="1"/>
    <xf numFmtId="0" fontId="6" fillId="0" borderId="0" xfId="1" applyFont="1"/>
    <xf numFmtId="168" fontId="6" fillId="0" borderId="0" xfId="1" applyNumberFormat="1" applyFont="1"/>
    <xf numFmtId="4" fontId="6" fillId="0" borderId="0" xfId="1" applyNumberFormat="1" applyFill="1"/>
    <xf numFmtId="168" fontId="6" fillId="0" borderId="0" xfId="1" applyNumberFormat="1"/>
    <xf numFmtId="0" fontId="25" fillId="0" borderId="0" xfId="1" applyFont="1"/>
    <xf numFmtId="3" fontId="6" fillId="0" borderId="0" xfId="1" applyNumberFormat="1" applyFont="1"/>
    <xf numFmtId="2" fontId="12" fillId="0" borderId="0" xfId="1" applyNumberFormat="1" applyFont="1"/>
    <xf numFmtId="2" fontId="12" fillId="0" borderId="0" xfId="1" applyNumberFormat="1" applyFont="1" applyFill="1" applyBorder="1"/>
    <xf numFmtId="0" fontId="5" fillId="0" borderId="0" xfId="1" applyFont="1" applyFill="1" applyBorder="1"/>
    <xf numFmtId="3" fontId="12" fillId="0" borderId="0" xfId="1" applyNumberFormat="1" applyFont="1"/>
    <xf numFmtId="3" fontId="12" fillId="0" borderId="0" xfId="1" applyNumberFormat="1" applyFont="1" applyFill="1" applyBorder="1"/>
    <xf numFmtId="3" fontId="9" fillId="0" borderId="0" xfId="1" applyNumberFormat="1" applyFont="1" applyFill="1" applyBorder="1"/>
    <xf numFmtId="0" fontId="9" fillId="0" borderId="0" xfId="1" applyFont="1" applyFill="1"/>
    <xf numFmtId="0" fontId="26" fillId="0" borderId="0" xfId="1" applyFont="1"/>
    <xf numFmtId="1" fontId="6" fillId="0" borderId="0" xfId="1" applyNumberFormat="1" applyFont="1"/>
    <xf numFmtId="1" fontId="6" fillId="0" borderId="0" xfId="1" applyNumberFormat="1" applyFont="1" applyFill="1" applyBorder="1"/>
    <xf numFmtId="1" fontId="6" fillId="0" borderId="0" xfId="1" applyNumberFormat="1" applyFont="1" applyBorder="1"/>
    <xf numFmtId="0" fontId="6" fillId="0" borderId="0" xfId="1" applyFont="1" applyFill="1"/>
    <xf numFmtId="0" fontId="27" fillId="0" borderId="0" xfId="1" applyFont="1" applyFill="1"/>
    <xf numFmtId="14" fontId="6" fillId="0" borderId="0" xfId="1" quotePrefix="1" applyNumberFormat="1" applyFont="1" applyFill="1"/>
    <xf numFmtId="16" fontId="6" fillId="0" borderId="0" xfId="1" quotePrefix="1" applyNumberFormat="1" applyFont="1" applyFill="1" applyProtection="1">
      <protection locked="0" hidden="1"/>
    </xf>
    <xf numFmtId="0" fontId="6" fillId="0" borderId="0" xfId="1" quotePrefix="1" applyFont="1" applyFill="1"/>
    <xf numFmtId="0" fontId="28" fillId="0" borderId="0" xfId="1" applyFont="1"/>
    <xf numFmtId="1" fontId="12" fillId="0" borderId="0" xfId="1" applyNumberFormat="1" applyFont="1"/>
    <xf numFmtId="1" fontId="12" fillId="0" borderId="0" xfId="1" applyNumberFormat="1" applyFont="1" applyFill="1" applyBorder="1"/>
    <xf numFmtId="1" fontId="12" fillId="0" borderId="0" xfId="1" applyNumberFormat="1" applyFont="1" applyBorder="1"/>
    <xf numFmtId="0" fontId="5" fillId="0" borderId="0" xfId="1" applyFont="1"/>
    <xf numFmtId="3" fontId="6" fillId="0" borderId="0" xfId="1" applyNumberFormat="1" applyFont="1" applyBorder="1"/>
    <xf numFmtId="49" fontId="6" fillId="0" borderId="0" xfId="1" quotePrefix="1" applyNumberFormat="1" applyFont="1" applyFill="1"/>
    <xf numFmtId="0" fontId="5" fillId="0" borderId="0" xfId="1" applyFont="1" applyFill="1"/>
    <xf numFmtId="3" fontId="27" fillId="0" borderId="0" xfId="1" applyNumberFormat="1" applyFont="1" applyFill="1"/>
    <xf numFmtId="3" fontId="27" fillId="0" borderId="0" xfId="1" applyNumberFormat="1" applyFont="1" applyFill="1" applyBorder="1"/>
    <xf numFmtId="0" fontId="27" fillId="0" borderId="0" xfId="1" applyFont="1" applyFill="1" applyBorder="1"/>
    <xf numFmtId="168" fontId="27" fillId="0" borderId="0" xfId="1" applyNumberFormat="1" applyFont="1" applyFill="1" applyBorder="1"/>
    <xf numFmtId="0" fontId="25" fillId="0" borderId="0" xfId="1" applyFont="1" applyFill="1"/>
    <xf numFmtId="0" fontId="27" fillId="0" borderId="0" xfId="1" applyFont="1" applyFill="1" applyAlignment="1">
      <alignment horizontal="left"/>
    </xf>
    <xf numFmtId="3" fontId="6" fillId="0" borderId="0" xfId="1" applyNumberFormat="1" applyFont="1" applyFill="1"/>
    <xf numFmtId="0" fontId="29" fillId="0" borderId="0" xfId="1" applyFont="1" applyFill="1"/>
    <xf numFmtId="4" fontId="27" fillId="0" borderId="0" xfId="1" applyNumberFormat="1" applyFont="1" applyFill="1" applyBorder="1"/>
    <xf numFmtId="3" fontId="25" fillId="0" borderId="0" xfId="1" applyNumberFormat="1" applyFont="1" applyFill="1" applyBorder="1"/>
    <xf numFmtId="0" fontId="30" fillId="0" borderId="0" xfId="1" applyFont="1" applyFill="1"/>
    <xf numFmtId="16" fontId="6" fillId="0" borderId="0" xfId="1" quotePrefix="1" applyNumberFormat="1" applyFont="1" applyFill="1"/>
    <xf numFmtId="3" fontId="31" fillId="0" borderId="0" xfId="1" applyNumberFormat="1" applyFont="1"/>
    <xf numFmtId="1" fontId="31" fillId="0" borderId="0" xfId="1" applyNumberFormat="1" applyFont="1"/>
    <xf numFmtId="0" fontId="6" fillId="0" borderId="0" xfId="1" applyFont="1" applyBorder="1"/>
    <xf numFmtId="0" fontId="5" fillId="0" borderId="0" xfId="1" applyFont="1" applyBorder="1"/>
    <xf numFmtId="0" fontId="6" fillId="0" borderId="0" xfId="1" applyNumberFormat="1" applyFont="1" applyFill="1" applyBorder="1"/>
    <xf numFmtId="0" fontId="6" fillId="0" borderId="0" xfId="1" applyNumberFormat="1" applyFont="1" applyBorder="1" applyAlignment="1">
      <alignment horizontal="right"/>
    </xf>
    <xf numFmtId="0" fontId="6" fillId="0" borderId="0" xfId="1" applyNumberFormat="1" applyFont="1" applyFill="1" applyBorder="1" applyAlignment="1">
      <alignment horizontal="right"/>
    </xf>
    <xf numFmtId="170" fontId="6" fillId="0" borderId="0" xfId="1" applyNumberFormat="1" applyBorder="1"/>
    <xf numFmtId="164" fontId="6" fillId="0" borderId="0" xfId="1" applyNumberFormat="1" applyBorder="1"/>
    <xf numFmtId="0" fontId="25" fillId="0" borderId="0" xfId="1" applyFont="1" applyBorder="1" applyAlignment="1">
      <alignment horizontal="right"/>
    </xf>
    <xf numFmtId="0" fontId="25" fillId="0" borderId="0" xfId="1" applyFont="1" applyBorder="1" applyAlignment="1"/>
    <xf numFmtId="0" fontId="12" fillId="0" borderId="0" xfId="1" applyFont="1" applyBorder="1"/>
    <xf numFmtId="170" fontId="9" fillId="0" borderId="0" xfId="1" applyNumberFormat="1" applyFont="1" applyBorder="1"/>
    <xf numFmtId="164" fontId="12" fillId="0" borderId="0" xfId="1" applyNumberFormat="1" applyFont="1" applyFill="1" applyBorder="1"/>
    <xf numFmtId="164" fontId="12" fillId="0" borderId="0" xfId="1" applyNumberFormat="1" applyFont="1" applyBorder="1"/>
    <xf numFmtId="0" fontId="6" fillId="0" borderId="0" xfId="1" applyFont="1" applyFill="1" applyBorder="1" applyAlignment="1">
      <alignment horizontal="right" vertical="center"/>
    </xf>
    <xf numFmtId="1" fontId="6" fillId="0" borderId="0" xfId="1" applyNumberFormat="1" applyFont="1" applyFill="1" applyBorder="1" applyAlignment="1">
      <alignment horizontal="right" vertical="center"/>
    </xf>
    <xf numFmtId="4" fontId="6" fillId="0" borderId="0" xfId="1" applyNumberFormat="1" applyFont="1"/>
    <xf numFmtId="4" fontId="6" fillId="0" borderId="0" xfId="1" applyNumberFormat="1" applyFont="1" applyBorder="1"/>
    <xf numFmtId="0" fontId="12" fillId="0" borderId="0" xfId="1" applyFont="1"/>
    <xf numFmtId="1" fontId="9" fillId="0" borderId="0" xfId="1" applyNumberFormat="1" applyFont="1" applyFill="1" applyBorder="1"/>
    <xf numFmtId="4" fontId="9" fillId="0" borderId="0" xfId="1" applyNumberFormat="1" applyFont="1" applyFill="1" applyBorder="1" applyAlignment="1">
      <alignment vertical="center"/>
    </xf>
    <xf numFmtId="2" fontId="6" fillId="0" borderId="0" xfId="1" applyNumberFormat="1" applyFont="1"/>
    <xf numFmtId="0" fontId="6" fillId="0" borderId="0" xfId="1" applyFont="1" applyFill="1" applyBorder="1" applyAlignment="1">
      <alignment horizontal="right"/>
    </xf>
    <xf numFmtId="0" fontId="6" fillId="0" borderId="0" xfId="1" applyAlignment="1">
      <alignment horizontal="left"/>
    </xf>
    <xf numFmtId="0" fontId="6" fillId="0" borderId="0" xfId="1" applyFont="1" applyBorder="1" applyAlignment="1">
      <alignment horizontal="left"/>
    </xf>
    <xf numFmtId="172" fontId="35" fillId="0" borderId="0" xfId="5" applyNumberFormat="1" applyFont="1" applyFill="1" applyAlignment="1">
      <alignment horizontal="left"/>
    </xf>
    <xf numFmtId="172" fontId="6" fillId="0" borderId="0" xfId="5" applyNumberFormat="1" applyFont="1" applyFill="1" applyAlignment="1">
      <alignment horizontal="left"/>
    </xf>
    <xf numFmtId="172" fontId="6" fillId="0" borderId="0" xfId="5" applyNumberFormat="1" applyFont="1" applyFill="1" applyBorder="1" applyAlignment="1">
      <alignment horizontal="left"/>
    </xf>
    <xf numFmtId="173" fontId="35" fillId="0" borderId="0" xfId="5" applyNumberFormat="1" applyFont="1" applyFill="1" applyBorder="1" applyAlignment="1">
      <alignment horizontal="left"/>
    </xf>
    <xf numFmtId="3" fontId="6" fillId="0" borderId="0" xfId="1" applyNumberFormat="1" applyFont="1" applyBorder="1" applyAlignment="1">
      <alignment horizontal="left"/>
    </xf>
    <xf numFmtId="3" fontId="35" fillId="0" borderId="0" xfId="5" applyNumberFormat="1" applyFont="1" applyFill="1" applyBorder="1" applyAlignment="1">
      <alignment horizontal="left"/>
    </xf>
    <xf numFmtId="3" fontId="6" fillId="0" borderId="0" xfId="5" applyNumberFormat="1" applyFont="1" applyFill="1" applyBorder="1" applyAlignment="1">
      <alignment horizontal="left"/>
    </xf>
    <xf numFmtId="171" fontId="6" fillId="0" borderId="0" xfId="5" applyFont="1" applyBorder="1" applyAlignment="1" applyProtection="1">
      <alignment horizontal="left"/>
      <protection locked="0"/>
    </xf>
    <xf numFmtId="0" fontId="9" fillId="0" borderId="0" xfId="1" applyFont="1" applyFill="1" applyBorder="1" applyAlignment="1">
      <alignment horizontal="left"/>
    </xf>
    <xf numFmtId="172" fontId="9" fillId="0" borderId="0" xfId="5" applyNumberFormat="1" applyFont="1" applyFill="1" applyBorder="1" applyAlignment="1">
      <alignment horizontal="left"/>
    </xf>
    <xf numFmtId="173" fontId="9" fillId="0" borderId="0" xfId="5" applyNumberFormat="1" applyFont="1" applyFill="1" applyBorder="1" applyAlignment="1">
      <alignment horizontal="left"/>
    </xf>
    <xf numFmtId="3" fontId="9" fillId="0" borderId="0" xfId="1" applyNumberFormat="1" applyFont="1" applyFill="1" applyBorder="1" applyAlignment="1">
      <alignment horizontal="left"/>
    </xf>
    <xf numFmtId="3" fontId="9" fillId="0" borderId="0" xfId="5" applyNumberFormat="1" applyFont="1" applyFill="1" applyBorder="1" applyAlignment="1">
      <alignment horizontal="left"/>
    </xf>
    <xf numFmtId="3" fontId="36" fillId="0" borderId="0" xfId="5" applyNumberFormat="1" applyFont="1" applyFill="1" applyBorder="1" applyAlignment="1">
      <alignment horizontal="left"/>
    </xf>
    <xf numFmtId="171" fontId="9" fillId="0" borderId="0" xfId="5" applyFont="1" applyFill="1" applyBorder="1" applyAlignment="1" applyProtection="1">
      <alignment horizontal="left"/>
    </xf>
    <xf numFmtId="172" fontId="35" fillId="0" borderId="0" xfId="5" applyNumberFormat="1" applyFont="1" applyAlignment="1">
      <alignment horizontal="left"/>
    </xf>
    <xf numFmtId="172" fontId="6" fillId="0" borderId="0" xfId="5" applyNumberFormat="1" applyFont="1" applyAlignment="1">
      <alignment horizontal="left"/>
    </xf>
    <xf numFmtId="172" fontId="6" fillId="0" borderId="0" xfId="5" applyNumberFormat="1" applyFont="1" applyBorder="1" applyAlignment="1">
      <alignment horizontal="left"/>
    </xf>
    <xf numFmtId="173" fontId="35" fillId="0" borderId="0" xfId="5" applyNumberFormat="1" applyFont="1" applyBorder="1" applyAlignment="1">
      <alignment horizontal="left"/>
    </xf>
    <xf numFmtId="3" fontId="35" fillId="0" borderId="0" xfId="5" applyNumberFormat="1" applyFont="1" applyBorder="1" applyAlignment="1">
      <alignment horizontal="left"/>
    </xf>
    <xf numFmtId="3" fontId="6" fillId="0" borderId="0" xfId="5" applyNumberFormat="1" applyFont="1" applyBorder="1" applyAlignment="1">
      <alignment horizontal="left"/>
    </xf>
    <xf numFmtId="171" fontId="6" fillId="0" borderId="0" xfId="5" applyFont="1" applyBorder="1" applyAlignment="1" applyProtection="1">
      <alignment horizontal="left"/>
    </xf>
    <xf numFmtId="2" fontId="6" fillId="0" borderId="0" xfId="1" applyNumberFormat="1" applyFont="1" applyBorder="1" applyAlignment="1">
      <alignment horizontal="left"/>
    </xf>
    <xf numFmtId="4" fontId="6" fillId="0" borderId="0" xfId="1" applyNumberFormat="1" applyFont="1" applyBorder="1" applyAlignment="1">
      <alignment horizontal="left"/>
    </xf>
    <xf numFmtId="172" fontId="35" fillId="0" borderId="0" xfId="5" applyNumberFormat="1" applyFont="1" applyAlignment="1">
      <alignment horizontal="left" vertical="top"/>
    </xf>
    <xf numFmtId="172" fontId="6" fillId="0" borderId="0" xfId="5" applyNumberFormat="1" applyFont="1" applyAlignment="1">
      <alignment horizontal="left" vertical="top"/>
    </xf>
    <xf numFmtId="172" fontId="6" fillId="0" borderId="0" xfId="5" applyNumberFormat="1" applyFont="1" applyBorder="1" applyAlignment="1">
      <alignment horizontal="left" vertical="top"/>
    </xf>
    <xf numFmtId="0" fontId="5" fillId="0" borderId="0" xfId="1" applyFont="1" applyFill="1" applyBorder="1" applyAlignment="1" applyProtection="1">
      <alignment horizontal="left" vertical="top" wrapText="1"/>
    </xf>
    <xf numFmtId="0" fontId="6" fillId="0" borderId="0" xfId="1" applyFont="1" applyFill="1" applyBorder="1" applyAlignment="1">
      <alignment horizontal="left" vertical="top"/>
    </xf>
    <xf numFmtId="0" fontId="6" fillId="0" borderId="0" xfId="1" applyFill="1" applyAlignment="1">
      <alignment horizontal="left"/>
    </xf>
    <xf numFmtId="171" fontId="6" fillId="0" borderId="0" xfId="5" applyFont="1" applyFill="1" applyBorder="1" applyAlignment="1" applyProtection="1">
      <alignment horizontal="left"/>
    </xf>
    <xf numFmtId="171" fontId="6" fillId="0" borderId="0" xfId="5" applyFont="1" applyFill="1" applyBorder="1" applyAlignment="1">
      <alignment horizontal="left"/>
    </xf>
    <xf numFmtId="0" fontId="5" fillId="0" borderId="0" xfId="6" applyFont="1" applyBorder="1" applyAlignment="1" applyProtection="1">
      <alignment horizontal="left" vertical="top"/>
      <protection locked="0"/>
    </xf>
    <xf numFmtId="0" fontId="6" fillId="0" borderId="0" xfId="6" applyFont="1" applyBorder="1" applyAlignment="1" applyProtection="1">
      <alignment horizontal="left" vertical="top"/>
      <protection locked="0"/>
    </xf>
    <xf numFmtId="0" fontId="5" fillId="0" borderId="0" xfId="6" applyFont="1" applyBorder="1" applyAlignment="1" applyProtection="1">
      <alignment horizontal="center"/>
      <protection locked="0"/>
    </xf>
    <xf numFmtId="0" fontId="6" fillId="0" borderId="0" xfId="6" applyFont="1" applyBorder="1" applyAlignment="1" applyProtection="1">
      <alignment vertical="center" wrapText="1"/>
      <protection locked="0"/>
    </xf>
    <xf numFmtId="165" fontId="6" fillId="0" borderId="0" xfId="6" applyNumberFormat="1" applyFont="1" applyFill="1" applyBorder="1" applyAlignment="1" applyProtection="1">
      <alignment vertical="center" wrapText="1"/>
      <protection locked="0"/>
    </xf>
    <xf numFmtId="4" fontId="6" fillId="0" borderId="0" xfId="6" applyNumberFormat="1" applyFont="1" applyBorder="1" applyAlignment="1" applyProtection="1">
      <alignment horizontal="center" vertical="center" wrapText="1"/>
      <protection locked="0"/>
    </xf>
    <xf numFmtId="0" fontId="37" fillId="0" borderId="0" xfId="6" applyFont="1" applyBorder="1" applyAlignment="1" applyProtection="1">
      <alignment horizontal="center" vertical="center"/>
      <protection locked="0"/>
    </xf>
    <xf numFmtId="0" fontId="37" fillId="0" borderId="0" xfId="6" applyFont="1" applyBorder="1" applyAlignment="1" applyProtection="1">
      <alignment vertical="center"/>
      <protection locked="0"/>
    </xf>
    <xf numFmtId="0" fontId="37" fillId="0" borderId="0" xfId="6" applyFont="1" applyBorder="1" applyAlignment="1" applyProtection="1">
      <alignment horizontal="right" vertical="center"/>
      <protection locked="0"/>
    </xf>
    <xf numFmtId="174" fontId="6" fillId="0" borderId="0" xfId="6" applyNumberFormat="1" applyFont="1" applyFill="1" applyBorder="1" applyAlignment="1">
      <alignment horizontal="left" vertical="center" wrapText="1"/>
    </xf>
    <xf numFmtId="3" fontId="6" fillId="0" borderId="0" xfId="6" applyNumberFormat="1" applyFont="1" applyFill="1" applyBorder="1" applyAlignment="1">
      <alignment horizontal="center" vertical="center" wrapText="1"/>
    </xf>
    <xf numFmtId="174" fontId="6" fillId="0" borderId="0" xfId="6" applyNumberFormat="1" applyFont="1" applyFill="1" applyBorder="1" applyAlignment="1">
      <alignment horizontal="center" vertical="center"/>
    </xf>
    <xf numFmtId="175" fontId="6" fillId="0" borderId="0" xfId="6" applyNumberFormat="1" applyFont="1" applyFill="1" applyBorder="1" applyAlignment="1">
      <alignment horizontal="center" vertical="center"/>
    </xf>
    <xf numFmtId="165" fontId="6" fillId="0" borderId="0" xfId="6" applyNumberFormat="1" applyFont="1" applyFill="1" applyBorder="1" applyAlignment="1">
      <alignment vertical="center"/>
    </xf>
    <xf numFmtId="176" fontId="6" fillId="0" borderId="0" xfId="6" applyNumberFormat="1" applyFont="1" applyFill="1" applyBorder="1" applyAlignment="1">
      <alignment vertical="center"/>
    </xf>
    <xf numFmtId="165" fontId="6" fillId="0" borderId="0" xfId="6" applyNumberFormat="1" applyFont="1" applyFill="1" applyBorder="1" applyAlignment="1">
      <alignment horizontal="right" vertical="center"/>
    </xf>
    <xf numFmtId="174" fontId="9" fillId="0" borderId="0" xfId="6" applyNumberFormat="1" applyFont="1" applyFill="1" applyBorder="1" applyAlignment="1">
      <alignment horizontal="left" vertical="center" wrapText="1"/>
    </xf>
    <xf numFmtId="174" fontId="9" fillId="0" borderId="0" xfId="6" applyNumberFormat="1" applyFont="1" applyFill="1" applyBorder="1" applyAlignment="1">
      <alignment horizontal="center" vertical="center"/>
    </xf>
    <xf numFmtId="165" fontId="9" fillId="0" borderId="0" xfId="6" applyNumberFormat="1" applyFont="1" applyFill="1" applyBorder="1" applyAlignment="1">
      <alignment vertical="center"/>
    </xf>
    <xf numFmtId="176" fontId="9" fillId="0" borderId="0" xfId="6" applyNumberFormat="1" applyFont="1" applyFill="1" applyBorder="1" applyAlignment="1">
      <alignment vertical="center"/>
    </xf>
    <xf numFmtId="165" fontId="9" fillId="0" borderId="0" xfId="6" applyNumberFormat="1" applyFont="1" applyFill="1" applyBorder="1" applyAlignment="1">
      <alignment horizontal="right" vertical="center"/>
    </xf>
    <xf numFmtId="0" fontId="40" fillId="0" borderId="0" xfId="6" applyFont="1" applyProtection="1">
      <protection locked="0"/>
    </xf>
    <xf numFmtId="0" fontId="40" fillId="0" borderId="0" xfId="6" applyFont="1" applyAlignment="1" applyProtection="1">
      <alignment horizontal="center"/>
      <protection locked="0"/>
    </xf>
    <xf numFmtId="0" fontId="41" fillId="0" borderId="0" xfId="6" applyFont="1" applyAlignment="1" applyProtection="1">
      <alignment horizontal="center"/>
      <protection locked="0"/>
    </xf>
    <xf numFmtId="165" fontId="37" fillId="0" borderId="0" xfId="6" applyNumberFormat="1" applyFont="1" applyProtection="1">
      <protection locked="0"/>
    </xf>
    <xf numFmtId="4" fontId="37" fillId="0" borderId="0" xfId="6" applyNumberFormat="1" applyFont="1" applyProtection="1">
      <protection locked="0"/>
    </xf>
    <xf numFmtId="165" fontId="37" fillId="0" borderId="0" xfId="6" applyNumberFormat="1" applyFont="1" applyAlignment="1" applyProtection="1">
      <alignment horizontal="right"/>
      <protection locked="0"/>
    </xf>
    <xf numFmtId="0" fontId="6" fillId="0" borderId="0" xfId="6" applyFont="1" applyProtection="1">
      <protection locked="0"/>
    </xf>
    <xf numFmtId="0" fontId="8" fillId="0" borderId="0" xfId="6" applyFont="1" applyAlignment="1" applyProtection="1">
      <alignment vertical="top" wrapText="1"/>
      <protection locked="0"/>
    </xf>
    <xf numFmtId="0" fontId="5" fillId="0" borderId="0" xfId="0" applyFont="1" applyAlignment="1">
      <alignment horizontal="left"/>
    </xf>
    <xf numFmtId="0" fontId="0" fillId="0" borderId="0" xfId="0" applyAlignment="1">
      <alignment horizontal="center"/>
    </xf>
    <xf numFmtId="0" fontId="0" fillId="0" borderId="0" xfId="0" applyAlignment="1">
      <alignment horizontal="left"/>
    </xf>
    <xf numFmtId="0" fontId="0" fillId="0" borderId="0" xfId="0" applyBorder="1" applyAlignment="1">
      <alignment horizontal="center"/>
    </xf>
    <xf numFmtId="0" fontId="4" fillId="0" borderId="0" xfId="0" applyFont="1" applyBorder="1" applyAlignment="1">
      <alignment horizontal="center" vertical="top" wrapText="1"/>
    </xf>
    <xf numFmtId="0" fontId="4" fillId="0" borderId="0" xfId="0" applyFont="1" applyBorder="1" applyAlignment="1">
      <alignment horizontal="center"/>
    </xf>
    <xf numFmtId="0" fontId="4" fillId="0" borderId="0" xfId="0" applyFont="1" applyBorder="1" applyAlignment="1">
      <alignment vertical="top" wrapText="1"/>
    </xf>
    <xf numFmtId="0" fontId="4" fillId="0" borderId="0" xfId="0" applyFont="1" applyBorder="1" applyAlignment="1">
      <alignment horizontal="left" vertical="top" wrapText="1"/>
    </xf>
    <xf numFmtId="0" fontId="5" fillId="0" borderId="0" xfId="1" applyFont="1" applyBorder="1" applyAlignment="1"/>
    <xf numFmtId="0" fontId="6" fillId="0" borderId="0" xfId="1" applyFont="1" applyFill="1" applyBorder="1" applyAlignment="1">
      <alignment horizontal="left"/>
    </xf>
    <xf numFmtId="0" fontId="8" fillId="0" borderId="0" xfId="1" applyFont="1" applyBorder="1" applyAlignment="1">
      <alignment horizontal="left" wrapText="1"/>
    </xf>
    <xf numFmtId="0" fontId="6" fillId="0" borderId="0" xfId="1" applyAlignment="1">
      <alignment horizontal="left"/>
    </xf>
    <xf numFmtId="0" fontId="6" fillId="0" borderId="0" xfId="1" applyFont="1" applyFill="1" applyBorder="1" applyAlignment="1">
      <alignment wrapText="1"/>
    </xf>
    <xf numFmtId="0" fontId="6" fillId="0" borderId="0" xfId="1" applyFont="1" applyFill="1" applyBorder="1" applyAlignment="1">
      <alignment horizontal="center"/>
    </xf>
    <xf numFmtId="0" fontId="10" fillId="0" borderId="0" xfId="1" applyFont="1" applyFill="1" applyBorder="1" applyAlignment="1">
      <alignment horizontal="center"/>
    </xf>
    <xf numFmtId="0" fontId="6" fillId="0" borderId="0" xfId="1" applyFont="1" applyFill="1" applyBorder="1" applyAlignment="1"/>
    <xf numFmtId="0" fontId="6" fillId="0" borderId="0" xfId="1" applyFont="1" applyFill="1" applyBorder="1"/>
    <xf numFmtId="0" fontId="9" fillId="0" borderId="0" xfId="1" applyFont="1" applyFill="1" applyBorder="1" applyAlignment="1">
      <alignment horizontal="center" wrapText="1"/>
    </xf>
    <xf numFmtId="0" fontId="10" fillId="0" borderId="0" xfId="1" applyFont="1" applyFill="1" applyBorder="1" applyAlignment="1">
      <alignment horizontal="center" wrapText="1"/>
    </xf>
    <xf numFmtId="0" fontId="6" fillId="0" borderId="0" xfId="1" applyFont="1" applyFill="1" applyAlignment="1">
      <alignment horizontal="left" wrapText="1"/>
    </xf>
    <xf numFmtId="0" fontId="6" fillId="0" borderId="0" xfId="1" applyFont="1" applyFill="1" applyAlignment="1">
      <alignment horizontal="left"/>
    </xf>
    <xf numFmtId="0" fontId="6" fillId="0" borderId="0" xfId="1" applyFill="1" applyAlignment="1">
      <alignment horizontal="center"/>
    </xf>
    <xf numFmtId="0" fontId="6" fillId="0" borderId="0" xfId="1" applyFont="1" applyFill="1" applyBorder="1" applyAlignment="1">
      <alignment horizontal="center" vertical="top" wrapText="1"/>
    </xf>
    <xf numFmtId="0" fontId="6" fillId="0" borderId="0" xfId="1" applyFont="1" applyFill="1" applyBorder="1" applyAlignment="1">
      <alignment horizontal="left" vertical="top" wrapText="1"/>
    </xf>
    <xf numFmtId="0" fontId="6" fillId="0" borderId="0" xfId="1" applyFont="1" applyFill="1" applyBorder="1" applyAlignment="1">
      <alignment vertical="top"/>
    </xf>
    <xf numFmtId="0" fontId="5" fillId="0" borderId="0" xfId="1" applyFont="1" applyFill="1" applyAlignment="1">
      <alignment horizontal="left"/>
    </xf>
    <xf numFmtId="0" fontId="5" fillId="0" borderId="0" xfId="1" applyFont="1" applyFill="1" applyBorder="1" applyAlignment="1">
      <alignment horizontal="left"/>
    </xf>
    <xf numFmtId="0" fontId="6" fillId="0" borderId="0" xfId="1" applyFill="1" applyBorder="1" applyAlignment="1">
      <alignment horizontal="left"/>
    </xf>
    <xf numFmtId="0" fontId="8" fillId="0" borderId="0" xfId="1" applyFont="1" applyFill="1" applyBorder="1" applyAlignment="1">
      <alignment horizontal="left" wrapText="1"/>
    </xf>
    <xf numFmtId="0" fontId="6" fillId="0" borderId="0" xfId="1" applyFill="1" applyBorder="1" applyAlignment="1">
      <alignment horizontal="center"/>
    </xf>
    <xf numFmtId="0" fontId="6" fillId="0" borderId="0" xfId="1" applyFont="1" applyFill="1" applyBorder="1" applyAlignment="1">
      <alignment horizontal="left" wrapText="1"/>
    </xf>
    <xf numFmtId="0" fontId="6" fillId="0" borderId="0" xfId="1" applyFont="1" applyFill="1" applyBorder="1" applyAlignment="1">
      <alignment horizontal="center" wrapText="1"/>
    </xf>
    <xf numFmtId="0" fontId="6" fillId="0" borderId="0" xfId="1" applyFont="1" applyFill="1" applyBorder="1" applyAlignment="1">
      <alignment horizontal="left" vertical="center"/>
    </xf>
    <xf numFmtId="4" fontId="6" fillId="0" borderId="0" xfId="1" applyNumberFormat="1" applyFont="1" applyFill="1" applyBorder="1"/>
    <xf numFmtId="0" fontId="16" fillId="0" borderId="0" xfId="3" applyFont="1" applyFill="1" applyBorder="1" applyAlignment="1"/>
    <xf numFmtId="0" fontId="6" fillId="0" borderId="0" xfId="3" applyFont="1" applyFill="1" applyBorder="1"/>
    <xf numFmtId="3" fontId="8" fillId="0" borderId="0" xfId="3" applyNumberFormat="1" applyFont="1" applyFill="1" applyBorder="1" applyAlignment="1">
      <alignment wrapText="1"/>
    </xf>
    <xf numFmtId="3" fontId="6" fillId="0" borderId="0" xfId="3" applyNumberFormat="1" applyFont="1" applyFill="1" applyBorder="1" applyAlignment="1">
      <alignment wrapText="1"/>
    </xf>
    <xf numFmtId="0" fontId="6" fillId="0" borderId="0" xfId="3" applyFont="1" applyFill="1" applyBorder="1" applyAlignment="1">
      <alignment horizontal="left" wrapText="1"/>
    </xf>
    <xf numFmtId="0" fontId="1" fillId="0" borderId="0" xfId="3"/>
    <xf numFmtId="0" fontId="6" fillId="0" borderId="0" xfId="3" applyFont="1" applyFill="1" applyBorder="1" applyAlignment="1">
      <alignment horizontal="right" vertical="top" wrapText="1"/>
    </xf>
    <xf numFmtId="3" fontId="6" fillId="0" borderId="0" xfId="3" applyNumberFormat="1" applyFont="1" applyFill="1" applyBorder="1" applyAlignment="1">
      <alignment horizontal="center" vertical="top" wrapText="1"/>
    </xf>
    <xf numFmtId="3" fontId="6" fillId="0" borderId="0" xfId="3" applyNumberFormat="1" applyFont="1" applyFill="1" applyBorder="1" applyAlignment="1">
      <alignment horizontal="center" vertical="top"/>
    </xf>
    <xf numFmtId="0" fontId="6" fillId="0" borderId="0" xfId="3" applyFont="1" applyFill="1" applyBorder="1" applyAlignment="1">
      <alignment wrapText="1"/>
    </xf>
    <xf numFmtId="0" fontId="1" fillId="0" borderId="0" xfId="3" applyFont="1" applyFill="1" applyBorder="1" applyAlignment="1">
      <alignment wrapText="1"/>
    </xf>
    <xf numFmtId="0" fontId="1" fillId="0" borderId="0" xfId="3" applyFont="1" applyFill="1" applyBorder="1" applyAlignment="1">
      <alignment horizontal="left" wrapText="1"/>
    </xf>
    <xf numFmtId="0" fontId="1" fillId="0" borderId="0" xfId="3" applyAlignment="1">
      <alignment horizontal="center"/>
    </xf>
    <xf numFmtId="3" fontId="1" fillId="0" borderId="0" xfId="3" applyNumberFormat="1" applyAlignment="1">
      <alignment horizontal="center"/>
    </xf>
    <xf numFmtId="0" fontId="13" fillId="0" borderId="0" xfId="3" applyFont="1" applyAlignment="1">
      <alignment horizontal="center"/>
    </xf>
    <xf numFmtId="0" fontId="12" fillId="0" borderId="0" xfId="3" applyFont="1" applyAlignment="1">
      <alignment horizontal="center"/>
    </xf>
    <xf numFmtId="0" fontId="21" fillId="0" borderId="0" xfId="1" applyFont="1" applyFill="1" applyBorder="1" applyAlignment="1">
      <alignment horizontal="left"/>
    </xf>
    <xf numFmtId="0" fontId="18" fillId="0" borderId="0" xfId="1" applyFont="1" applyFill="1" applyBorder="1" applyAlignment="1">
      <alignment horizontal="left"/>
    </xf>
    <xf numFmtId="0" fontId="19" fillId="0" borderId="0" xfId="1" applyFont="1" applyFill="1" applyBorder="1"/>
    <xf numFmtId="0" fontId="18" fillId="0" borderId="0" xfId="1" applyFont="1" applyFill="1" applyBorder="1"/>
    <xf numFmtId="0" fontId="17" fillId="0" borderId="0" xfId="1" applyFont="1" applyFill="1" applyBorder="1"/>
    <xf numFmtId="0" fontId="17" fillId="0" borderId="0" xfId="1" applyFont="1" applyFill="1" applyBorder="1" applyAlignment="1">
      <alignment horizontal="center"/>
    </xf>
    <xf numFmtId="0" fontId="18" fillId="0" borderId="0" xfId="1" applyFont="1" applyFill="1" applyBorder="1" applyAlignment="1">
      <alignment horizontal="center" wrapText="1"/>
    </xf>
    <xf numFmtId="0" fontId="18" fillId="0" borderId="0" xfId="1" applyFont="1" applyFill="1" applyBorder="1" applyAlignment="1">
      <alignment horizontal="center"/>
    </xf>
    <xf numFmtId="0" fontId="21" fillId="0" borderId="0" xfId="1" applyFont="1" applyFill="1" applyBorder="1"/>
    <xf numFmtId="0" fontId="18" fillId="0" borderId="0" xfId="1" applyFont="1" applyFill="1" applyBorder="1" applyAlignment="1">
      <alignment wrapText="1"/>
    </xf>
    <xf numFmtId="0" fontId="21" fillId="0" borderId="0" xfId="1" applyFont="1" applyAlignment="1"/>
    <xf numFmtId="0" fontId="24" fillId="0" borderId="0" xfId="1" applyFont="1" applyBorder="1" applyAlignment="1"/>
    <xf numFmtId="0" fontId="17" fillId="0" borderId="0" xfId="1" applyFont="1" applyBorder="1" applyAlignment="1">
      <alignment horizontal="left" vertical="top" wrapText="1"/>
    </xf>
    <xf numFmtId="0" fontId="17" fillId="0" borderId="0" xfId="1" applyFont="1"/>
    <xf numFmtId="0" fontId="17" fillId="0" borderId="0" xfId="1" applyFont="1" applyAlignment="1">
      <alignment horizontal="center"/>
    </xf>
    <xf numFmtId="0" fontId="18" fillId="0" borderId="3" xfId="1" applyFont="1" applyFill="1" applyBorder="1" applyAlignment="1">
      <alignment horizontal="center" wrapText="1"/>
    </xf>
    <xf numFmtId="0" fontId="18" fillId="0" borderId="3" xfId="1" applyFont="1" applyBorder="1" applyAlignment="1"/>
    <xf numFmtId="0" fontId="18" fillId="0" borderId="1" xfId="1" applyFont="1" applyBorder="1" applyAlignment="1"/>
    <xf numFmtId="0" fontId="18" fillId="0" borderId="0" xfId="1" applyFont="1" applyBorder="1" applyAlignment="1"/>
    <xf numFmtId="0" fontId="18" fillId="0" borderId="1" xfId="1" applyFont="1" applyBorder="1" applyAlignment="1">
      <alignment vertical="top" wrapText="1"/>
    </xf>
    <xf numFmtId="49" fontId="18" fillId="0" borderId="0" xfId="1" applyNumberFormat="1" applyFont="1" applyFill="1" applyBorder="1" applyAlignment="1">
      <alignment horizontal="center" vertical="top"/>
    </xf>
    <xf numFmtId="0" fontId="18" fillId="0" borderId="0" xfId="1" applyFont="1" applyAlignment="1">
      <alignment horizontal="center"/>
    </xf>
    <xf numFmtId="0" fontId="18" fillId="0" borderId="0" xfId="1" applyFont="1" applyAlignment="1">
      <alignment horizontal="center" vertical="top" wrapText="1"/>
    </xf>
    <xf numFmtId="0" fontId="6" fillId="0" borderId="0" xfId="1" applyAlignment="1">
      <alignment vertical="top" wrapText="1"/>
    </xf>
    <xf numFmtId="0" fontId="18" fillId="0" borderId="1" xfId="1" applyFont="1" applyFill="1" applyBorder="1" applyAlignment="1">
      <alignment vertical="top" wrapText="1"/>
    </xf>
    <xf numFmtId="0" fontId="18" fillId="0" borderId="0" xfId="1" applyFont="1" applyFill="1" applyAlignment="1">
      <alignment horizontal="left" vertical="top"/>
    </xf>
    <xf numFmtId="49" fontId="18" fillId="0" borderId="0" xfId="1" applyNumberFormat="1" applyFont="1" applyBorder="1" applyAlignment="1">
      <alignment horizontal="center" vertical="top" wrapText="1"/>
    </xf>
    <xf numFmtId="0" fontId="18" fillId="0" borderId="2" xfId="1" applyFont="1" applyBorder="1" applyAlignment="1">
      <alignment vertical="top" wrapText="1"/>
    </xf>
    <xf numFmtId="0" fontId="18" fillId="0" borderId="0" xfId="1" applyFont="1" applyAlignment="1">
      <alignment vertical="top" wrapText="1"/>
    </xf>
    <xf numFmtId="0" fontId="6" fillId="0" borderId="0" xfId="1" applyAlignment="1">
      <alignment horizontal="center" vertical="top" wrapText="1"/>
    </xf>
    <xf numFmtId="0" fontId="18" fillId="0" borderId="0" xfId="1" applyFont="1" applyFill="1" applyBorder="1" applyAlignment="1">
      <alignment vertical="top" wrapText="1"/>
    </xf>
    <xf numFmtId="0" fontId="5" fillId="0" borderId="0" xfId="1" applyFont="1" applyAlignment="1"/>
    <xf numFmtId="0" fontId="6" fillId="0" borderId="0" xfId="1" applyAlignment="1"/>
    <xf numFmtId="0" fontId="5" fillId="0" borderId="0" xfId="1" applyFont="1"/>
    <xf numFmtId="0" fontId="6" fillId="0" borderId="0" xfId="1" applyAlignment="1">
      <alignment horizontal="center"/>
    </xf>
    <xf numFmtId="0" fontId="6" fillId="0" borderId="0" xfId="1" applyNumberFormat="1" applyFont="1" applyFill="1" applyBorder="1" applyAlignment="1">
      <alignment horizontal="center"/>
    </xf>
    <xf numFmtId="0" fontId="6" fillId="0" borderId="0" xfId="1" applyNumberFormat="1" applyFont="1" applyBorder="1" applyAlignment="1">
      <alignment horizontal="center"/>
    </xf>
    <xf numFmtId="0" fontId="6" fillId="0" borderId="0" xfId="1" applyFont="1" applyBorder="1" applyAlignment="1">
      <alignment horizontal="left"/>
    </xf>
    <xf numFmtId="0" fontId="5" fillId="0" borderId="0" xfId="1" applyFont="1" applyBorder="1"/>
    <xf numFmtId="0" fontId="9" fillId="0" borderId="0" xfId="1" applyFont="1" applyFill="1"/>
    <xf numFmtId="0" fontId="6" fillId="0" borderId="0" xfId="1" applyFont="1" applyFill="1"/>
    <xf numFmtId="0" fontId="9" fillId="0" borderId="0" xfId="1" applyFont="1" applyFill="1" applyBorder="1"/>
    <xf numFmtId="0" fontId="8" fillId="0" borderId="0" xfId="1" applyFont="1" applyFill="1" applyAlignment="1">
      <alignment horizontal="left" wrapText="1"/>
    </xf>
    <xf numFmtId="0" fontId="6" fillId="0" borderId="0" xfId="1"/>
    <xf numFmtId="0" fontId="6" fillId="0" borderId="0" xfId="1" applyFont="1" applyFill="1" applyBorder="1" applyAlignment="1">
      <alignment horizontal="left" vertical="center" wrapText="1"/>
    </xf>
    <xf numFmtId="0" fontId="6" fillId="0" borderId="0" xfId="1" applyFont="1" applyFill="1" applyBorder="1" applyAlignment="1">
      <alignment horizontal="center" vertical="center" wrapText="1"/>
    </xf>
    <xf numFmtId="0" fontId="12" fillId="0" borderId="0" xfId="1" applyFont="1" applyBorder="1"/>
    <xf numFmtId="0" fontId="6" fillId="0" borderId="0" xfId="1" applyFont="1" applyBorder="1" applyAlignment="1">
      <alignment wrapText="1"/>
    </xf>
    <xf numFmtId="0" fontId="6" fillId="0" borderId="0" xfId="1" applyFont="1" applyAlignment="1">
      <alignment horizontal="left"/>
    </xf>
    <xf numFmtId="0" fontId="5" fillId="0" borderId="0" xfId="1" applyFont="1" applyFill="1" applyAlignment="1"/>
    <xf numFmtId="0" fontId="9" fillId="0" borderId="0" xfId="1" applyFont="1" applyFill="1" applyBorder="1" applyAlignment="1">
      <alignment vertical="center"/>
    </xf>
    <xf numFmtId="171" fontId="5" fillId="0" borderId="0" xfId="5" applyFont="1" applyFill="1" applyAlignment="1" applyProtection="1">
      <alignment horizontal="left"/>
    </xf>
    <xf numFmtId="171" fontId="6" fillId="0" borderId="0" xfId="5" applyFont="1" applyAlignment="1" applyProtection="1">
      <alignment horizontal="left"/>
    </xf>
    <xf numFmtId="171" fontId="34" fillId="0" borderId="0" xfId="5" applyFont="1" applyAlignment="1">
      <alignment horizontal="left"/>
    </xf>
    <xf numFmtId="171" fontId="25" fillId="0" borderId="0" xfId="5" applyFont="1" applyAlignment="1">
      <alignment horizontal="left"/>
    </xf>
    <xf numFmtId="171" fontId="5" fillId="0" borderId="0" xfId="5" applyFont="1" applyAlignment="1" applyProtection="1">
      <alignment horizontal="left"/>
    </xf>
    <xf numFmtId="171" fontId="6" fillId="0" borderId="0" xfId="5" applyFont="1" applyFill="1" applyBorder="1" applyAlignment="1" applyProtection="1">
      <alignment horizontal="left"/>
    </xf>
    <xf numFmtId="0" fontId="6" fillId="0" borderId="0" xfId="1" applyFont="1" applyFill="1" applyBorder="1" applyAlignment="1">
      <alignment horizontal="left" vertical="top"/>
    </xf>
    <xf numFmtId="171" fontId="6" fillId="0" borderId="0" xfId="5" applyFont="1" applyFill="1" applyBorder="1" applyAlignment="1">
      <alignment horizontal="left"/>
    </xf>
    <xf numFmtId="171" fontId="6" fillId="0" borderId="0" xfId="5" applyFont="1" applyBorder="1" applyAlignment="1" applyProtection="1">
      <alignment horizontal="left"/>
    </xf>
    <xf numFmtId="171" fontId="6" fillId="0" borderId="0" xfId="5" applyFont="1" applyBorder="1" applyAlignment="1" applyProtection="1">
      <alignment horizontal="center"/>
    </xf>
    <xf numFmtId="171" fontId="6" fillId="0" borderId="0" xfId="5" applyFont="1" applyBorder="1" applyAlignment="1">
      <alignment horizontal="left"/>
    </xf>
  </cellXfs>
  <cellStyles count="7">
    <cellStyle name="Euro" xfId="4"/>
    <cellStyle name="Normal_Tab04" xfId="5"/>
    <cellStyle name="Prozent 2" xfId="2"/>
    <cellStyle name="Standard" xfId="0" builtinId="0"/>
    <cellStyle name="Standard 2" xfId="1"/>
    <cellStyle name="Standard 3" xfId="3"/>
    <cellStyle name="Standard_N-III-15-IFIs" xfId="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Larissa">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2"/>
  <sheetViews>
    <sheetView tabSelected="1" zoomScaleNormal="100" workbookViewId="0">
      <selection sqref="A1:XFD1"/>
    </sheetView>
  </sheetViews>
  <sheetFormatPr baseColWidth="10" defaultRowHeight="12.75" x14ac:dyDescent="0.2"/>
  <cols>
    <col min="1" max="1" width="67.7109375" customWidth="1"/>
    <col min="2" max="2" width="60.42578125" customWidth="1"/>
  </cols>
  <sheetData>
    <row r="1" spans="1:2" s="334" customFormat="1" x14ac:dyDescent="0.2">
      <c r="A1" s="334" t="s">
        <v>16</v>
      </c>
    </row>
    <row r="2" spans="1:2" s="335" customFormat="1" x14ac:dyDescent="0.2"/>
    <row r="3" spans="1:2" s="337" customFormat="1" x14ac:dyDescent="0.2"/>
    <row r="4" spans="1:2" ht="14.25" x14ac:dyDescent="0.2">
      <c r="A4" s="2" t="s">
        <v>15</v>
      </c>
      <c r="B4" s="2" t="s">
        <v>14</v>
      </c>
    </row>
    <row r="5" spans="1:2" s="338" customFormat="1" ht="14.25" x14ac:dyDescent="0.2"/>
    <row r="6" spans="1:2" s="340" customFormat="1" ht="14.25" x14ac:dyDescent="0.2"/>
    <row r="7" spans="1:2" ht="14.25" x14ac:dyDescent="0.2">
      <c r="A7" s="2" t="s">
        <v>13</v>
      </c>
      <c r="B7" s="2"/>
    </row>
    <row r="8" spans="1:2" ht="14.25" x14ac:dyDescent="0.2">
      <c r="A8" s="2" t="s">
        <v>12</v>
      </c>
      <c r="B8" s="2" t="s">
        <v>11</v>
      </c>
    </row>
    <row r="9" spans="1:2" s="338" customFormat="1" ht="14.25" x14ac:dyDescent="0.2"/>
    <row r="10" spans="1:2" s="340" customFormat="1" ht="14.25" x14ac:dyDescent="0.2">
      <c r="A10" s="340" t="s">
        <v>10</v>
      </c>
    </row>
    <row r="11" spans="1:2" s="2" customFormat="1" ht="14.25" x14ac:dyDescent="0.2">
      <c r="A11" s="2" t="s">
        <v>9</v>
      </c>
      <c r="B11" s="2" t="s">
        <v>8</v>
      </c>
    </row>
    <row r="12" spans="1:2" s="338" customFormat="1" ht="14.25" x14ac:dyDescent="0.2"/>
    <row r="13" spans="1:2" s="2" customFormat="1" ht="14.25" x14ac:dyDescent="0.2">
      <c r="A13" s="2" t="s">
        <v>7</v>
      </c>
    </row>
    <row r="14" spans="1:2" s="2" customFormat="1" ht="14.25" x14ac:dyDescent="0.2">
      <c r="A14" s="2" t="s">
        <v>6</v>
      </c>
      <c r="B14" s="2" t="s">
        <v>5</v>
      </c>
    </row>
    <row r="15" spans="1:2" s="338" customFormat="1" ht="14.25" x14ac:dyDescent="0.2"/>
    <row r="16" spans="1:2" s="341" customFormat="1" ht="14.25" x14ac:dyDescent="0.2">
      <c r="A16" s="341" t="s">
        <v>4</v>
      </c>
    </row>
    <row r="17" spans="1:2" s="2" customFormat="1" ht="14.25" x14ac:dyDescent="0.2">
      <c r="A17" s="2" t="s">
        <v>3</v>
      </c>
      <c r="B17" s="2" t="s">
        <v>2</v>
      </c>
    </row>
    <row r="18" spans="1:2" s="339" customFormat="1" ht="14.25" x14ac:dyDescent="0.2"/>
    <row r="19" spans="1:2" ht="14.25" x14ac:dyDescent="0.2">
      <c r="A19" s="1" t="s">
        <v>1</v>
      </c>
    </row>
    <row r="21" spans="1:2" s="336" customFormat="1" x14ac:dyDescent="0.2">
      <c r="A21" s="336" t="s">
        <v>0</v>
      </c>
    </row>
    <row r="22" spans="1:2" s="335" customFormat="1" x14ac:dyDescent="0.2"/>
  </sheetData>
  <mergeCells count="13">
    <mergeCell ref="A1:XFD1"/>
    <mergeCell ref="A2:XFD2"/>
    <mergeCell ref="A22:XFD22"/>
    <mergeCell ref="A21:XFD21"/>
    <mergeCell ref="A3:XFD3"/>
    <mergeCell ref="A5:XFD5"/>
    <mergeCell ref="A18:XFD18"/>
    <mergeCell ref="A6:XFD6"/>
    <mergeCell ref="A9:XFD9"/>
    <mergeCell ref="A10:XFD10"/>
    <mergeCell ref="A12:XFD12"/>
    <mergeCell ref="A15:XFD15"/>
    <mergeCell ref="A16:XFD16"/>
  </mergeCells>
  <pageMargins left="0.70866141732283472" right="0.70866141732283472" top="0.78740157480314965" bottom="0.78740157480314965" header="0.31496062992125984" footer="0.31496062992125984"/>
  <pageSetup paperSize="9" orientation="landscape" horizontalDpi="300" verticalDpi="30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4"/>
  <sheetViews>
    <sheetView zoomScaleNormal="100" workbookViewId="0">
      <selection sqref="A1:XFD1"/>
    </sheetView>
  </sheetViews>
  <sheetFormatPr baseColWidth="10" defaultRowHeight="12.75" x14ac:dyDescent="0.2"/>
  <cols>
    <col min="1" max="1" width="11.42578125" style="21"/>
    <col min="2" max="2" width="30" style="21" bestFit="1" customWidth="1"/>
    <col min="3" max="16384" width="11.42578125" style="21"/>
  </cols>
  <sheetData>
    <row r="1" spans="1:7" s="433" customFormat="1" x14ac:dyDescent="0.2">
      <c r="A1" s="433" t="s">
        <v>384</v>
      </c>
    </row>
    <row r="2" spans="1:7" s="349" customFormat="1" x14ac:dyDescent="0.2">
      <c r="A2" s="349" t="s">
        <v>370</v>
      </c>
    </row>
    <row r="3" spans="1:7" s="347" customFormat="1" x14ac:dyDescent="0.2"/>
    <row r="4" spans="1:7" x14ac:dyDescent="0.2">
      <c r="A4" s="13"/>
      <c r="B4" s="13"/>
      <c r="C4" s="270">
        <v>2006</v>
      </c>
      <c r="D4" s="270">
        <v>2007</v>
      </c>
      <c r="E4" s="270">
        <v>2008</v>
      </c>
      <c r="F4" s="270">
        <v>2009</v>
      </c>
      <c r="G4" s="270">
        <v>2010</v>
      </c>
    </row>
    <row r="5" spans="1:7" s="343" customFormat="1" x14ac:dyDescent="0.2"/>
    <row r="6" spans="1:7" s="349" customFormat="1" x14ac:dyDescent="0.2"/>
    <row r="7" spans="1:7" x14ac:dyDescent="0.2">
      <c r="A7" s="343" t="s">
        <v>383</v>
      </c>
      <c r="B7" s="343"/>
      <c r="C7" s="265">
        <v>21.504155699999998</v>
      </c>
      <c r="D7" s="265">
        <v>34.030012224000004</v>
      </c>
      <c r="E7" s="269">
        <v>29.094352070000003</v>
      </c>
      <c r="F7" s="269">
        <v>25.619365270000003</v>
      </c>
      <c r="G7" s="21">
        <v>39.619999999999997</v>
      </c>
    </row>
    <row r="8" spans="1:7" x14ac:dyDescent="0.2">
      <c r="A8" s="15"/>
      <c r="B8" s="15" t="s">
        <v>382</v>
      </c>
      <c r="C8" s="265">
        <v>11.000071</v>
      </c>
      <c r="D8" s="265">
        <v>13.67778395</v>
      </c>
      <c r="E8" s="269">
        <v>12.750471449999999</v>
      </c>
      <c r="F8" s="269">
        <v>13.043858</v>
      </c>
      <c r="G8" s="21">
        <v>14.88</v>
      </c>
    </row>
    <row r="9" spans="1:7" x14ac:dyDescent="0.2">
      <c r="A9" s="15"/>
      <c r="B9" s="15" t="s">
        <v>381</v>
      </c>
      <c r="C9" s="265">
        <v>4.5174880000000002</v>
      </c>
      <c r="D9" s="265">
        <v>6.1293660000000001</v>
      </c>
      <c r="E9" s="269">
        <v>7.9445800000000002</v>
      </c>
      <c r="F9" s="269">
        <v>6.66246603</v>
      </c>
      <c r="G9" s="21">
        <v>7.51</v>
      </c>
    </row>
    <row r="10" spans="1:7" x14ac:dyDescent="0.2">
      <c r="A10" s="13"/>
      <c r="B10" s="15" t="s">
        <v>380</v>
      </c>
      <c r="C10" s="265">
        <v>5.9865966999999998</v>
      </c>
      <c r="D10" s="265">
        <v>14.222862274000001</v>
      </c>
      <c r="E10" s="269">
        <v>8.3993006200000018</v>
      </c>
      <c r="F10" s="269">
        <v>5.9130412400000001</v>
      </c>
      <c r="G10" s="21">
        <v>17.239999999999998</v>
      </c>
    </row>
    <row r="11" spans="1:7" x14ac:dyDescent="0.2">
      <c r="A11" s="343" t="s">
        <v>330</v>
      </c>
      <c r="B11" s="343"/>
      <c r="C11" s="265">
        <v>112.51002871999999</v>
      </c>
      <c r="D11" s="265">
        <v>127.15104773</v>
      </c>
      <c r="E11" s="269">
        <v>98.210325259999991</v>
      </c>
      <c r="F11" s="269">
        <v>193.37638914999999</v>
      </c>
      <c r="G11" s="21">
        <v>161.1</v>
      </c>
    </row>
    <row r="12" spans="1:7" x14ac:dyDescent="0.2">
      <c r="A12" s="13"/>
      <c r="B12" s="15" t="s">
        <v>379</v>
      </c>
      <c r="C12" s="265">
        <v>78.430300000000003</v>
      </c>
      <c r="D12" s="265">
        <v>81.544846699999994</v>
      </c>
      <c r="E12" s="269">
        <v>84.671785099999994</v>
      </c>
      <c r="F12" s="269">
        <v>113.85023079999999</v>
      </c>
      <c r="G12" s="21">
        <v>113.9</v>
      </c>
    </row>
    <row r="13" spans="1:7" x14ac:dyDescent="0.2">
      <c r="A13" s="13"/>
      <c r="B13" s="15" t="s">
        <v>378</v>
      </c>
      <c r="C13" s="265">
        <v>28.444345980000001</v>
      </c>
      <c r="D13" s="265">
        <v>28.64625899</v>
      </c>
      <c r="E13" s="269">
        <v>5.9080932900000001</v>
      </c>
      <c r="F13" s="269">
        <v>73.337677480000011</v>
      </c>
      <c r="G13" s="21">
        <v>42.62</v>
      </c>
    </row>
    <row r="14" spans="1:7" x14ac:dyDescent="0.2">
      <c r="A14" s="13"/>
      <c r="B14" s="15" t="s">
        <v>377</v>
      </c>
      <c r="C14" s="265">
        <v>5.6353827399999998</v>
      </c>
      <c r="D14" s="265">
        <v>16.959942040000001</v>
      </c>
      <c r="E14" s="269">
        <v>7.6304468700000001</v>
      </c>
      <c r="F14" s="269">
        <v>6.1884808700000002</v>
      </c>
      <c r="G14" s="21">
        <v>4.58</v>
      </c>
    </row>
    <row r="15" spans="1:7" x14ac:dyDescent="0.2">
      <c r="A15" s="343" t="s">
        <v>376</v>
      </c>
      <c r="B15" s="343"/>
      <c r="C15" s="265">
        <v>187.98041861000002</v>
      </c>
      <c r="D15" s="265">
        <v>190.4507088684</v>
      </c>
      <c r="E15" s="269">
        <v>203.258353</v>
      </c>
      <c r="F15" s="269">
        <v>234.837361552</v>
      </c>
      <c r="G15" s="21">
        <v>245.06</v>
      </c>
    </row>
    <row r="16" spans="1:7" x14ac:dyDescent="0.2">
      <c r="A16" s="13"/>
      <c r="B16" s="15" t="s">
        <v>375</v>
      </c>
      <c r="C16" s="265">
        <v>117.22541861000001</v>
      </c>
      <c r="D16" s="265">
        <v>114.5282088684</v>
      </c>
      <c r="E16" s="269">
        <v>118.71835299999999</v>
      </c>
      <c r="F16" s="269">
        <v>143.54486155200001</v>
      </c>
      <c r="G16" s="21">
        <v>145.94999999999999</v>
      </c>
    </row>
    <row r="17" spans="1:7" x14ac:dyDescent="0.2">
      <c r="A17" s="13"/>
      <c r="B17" s="15" t="s">
        <v>322</v>
      </c>
      <c r="C17" s="265">
        <v>70.754999999999995</v>
      </c>
      <c r="D17" s="265">
        <v>75.922499999999999</v>
      </c>
      <c r="E17" s="269">
        <v>84.54</v>
      </c>
      <c r="F17" s="269">
        <v>91.292500000000004</v>
      </c>
      <c r="G17" s="21">
        <v>99.11</v>
      </c>
    </row>
    <row r="18" spans="1:7" x14ac:dyDescent="0.2">
      <c r="A18" s="343" t="s">
        <v>328</v>
      </c>
      <c r="B18" s="343"/>
      <c r="C18" s="265">
        <v>2.1078946899999997</v>
      </c>
      <c r="D18" s="265">
        <v>2.0561398999999998</v>
      </c>
      <c r="E18" s="269">
        <v>2.1389631800000002</v>
      </c>
      <c r="F18" s="269">
        <v>1.91257893</v>
      </c>
      <c r="G18" s="21">
        <v>4.18</v>
      </c>
    </row>
    <row r="19" spans="1:7" x14ac:dyDescent="0.2">
      <c r="A19" s="434" t="s">
        <v>374</v>
      </c>
      <c r="B19" s="434"/>
      <c r="C19" s="268">
        <v>324.10249772000003</v>
      </c>
      <c r="D19" s="268">
        <v>353.68790872239998</v>
      </c>
      <c r="E19" s="211">
        <v>332.70199351000002</v>
      </c>
      <c r="F19" s="211">
        <v>455.74569490199997</v>
      </c>
      <c r="G19" s="266">
        <v>449.97</v>
      </c>
    </row>
    <row r="20" spans="1:7" x14ac:dyDescent="0.2">
      <c r="A20" s="434" t="s">
        <v>373</v>
      </c>
      <c r="B20" s="434"/>
      <c r="C20" s="267">
        <v>27.148829207983066</v>
      </c>
      <c r="D20" s="267">
        <v>26.77267457586991</v>
      </c>
      <c r="E20" s="228">
        <v>28.00582548033216</v>
      </c>
      <c r="F20" s="228">
        <v>55.584546850083946</v>
      </c>
      <c r="G20" s="266">
        <v>49</v>
      </c>
    </row>
    <row r="21" spans="1:7" x14ac:dyDescent="0.2">
      <c r="A21" s="350" t="s">
        <v>372</v>
      </c>
      <c r="B21" s="350"/>
      <c r="C21" s="265">
        <v>1193.7991698909</v>
      </c>
      <c r="D21" s="265">
        <v>1321.0779809096</v>
      </c>
      <c r="E21" s="264">
        <v>1187.9742439433001</v>
      </c>
      <c r="F21" s="264">
        <v>819.91438399449999</v>
      </c>
      <c r="G21" s="21">
        <v>912.35</v>
      </c>
    </row>
    <row r="23" spans="1:7" s="416" customFormat="1" x14ac:dyDescent="0.2">
      <c r="A23" s="416" t="s">
        <v>40</v>
      </c>
    </row>
    <row r="24" spans="1:7" s="347" customFormat="1" x14ac:dyDescent="0.2"/>
  </sheetData>
  <mergeCells count="14">
    <mergeCell ref="A1:XFD1"/>
    <mergeCell ref="A2:XFD2"/>
    <mergeCell ref="A24:XFD24"/>
    <mergeCell ref="A23:XFD23"/>
    <mergeCell ref="A3:XFD3"/>
    <mergeCell ref="A5:XFD5"/>
    <mergeCell ref="A20:B20"/>
    <mergeCell ref="A21:B21"/>
    <mergeCell ref="A6:XFD6"/>
    <mergeCell ref="A7:B7"/>
    <mergeCell ref="A11:B11"/>
    <mergeCell ref="A15:B15"/>
    <mergeCell ref="A18:B18"/>
    <mergeCell ref="A19:B19"/>
  </mergeCells>
  <pageMargins left="0.7" right="0.7" top="0.78740157499999996" bottom="0.78740157499999996" header="0.3" footer="0.3"/>
  <pageSetup paperSize="9" scale="90" orientation="portrait" horizontalDpi="300" verticalDpi="30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59"/>
  <sheetViews>
    <sheetView zoomScaleNormal="100" workbookViewId="0">
      <selection sqref="A1:XFD1"/>
    </sheetView>
  </sheetViews>
  <sheetFormatPr baseColWidth="10" defaultRowHeight="12.75" x14ac:dyDescent="0.2"/>
  <cols>
    <col min="1" max="1" width="25.28515625" style="271" bestFit="1" customWidth="1"/>
    <col min="2" max="7" width="11.42578125" style="271"/>
    <col min="8" max="8" width="11.28515625" style="271" customWidth="1"/>
    <col min="9" max="9" width="11.42578125" style="271" hidden="1" customWidth="1"/>
    <col min="10" max="16384" width="11.42578125" style="271"/>
  </cols>
  <sheetData>
    <row r="1" spans="1:16" s="435" customFormat="1" ht="13.5" customHeight="1" x14ac:dyDescent="0.2">
      <c r="A1" s="435" t="s">
        <v>416</v>
      </c>
    </row>
    <row r="2" spans="1:16" s="436" customFormat="1" ht="13.5" customHeight="1" x14ac:dyDescent="0.2">
      <c r="A2" s="436" t="s">
        <v>415</v>
      </c>
    </row>
    <row r="3" spans="1:16" s="439" customFormat="1" x14ac:dyDescent="0.2"/>
    <row r="4" spans="1:16" s="302" customFormat="1" x14ac:dyDescent="0.2">
      <c r="A4" s="304"/>
      <c r="B4" s="440" t="s">
        <v>414</v>
      </c>
      <c r="C4" s="440"/>
      <c r="D4" s="440"/>
      <c r="E4" s="440"/>
      <c r="F4" s="440"/>
      <c r="G4" s="440"/>
      <c r="H4" s="440"/>
      <c r="I4" s="303"/>
      <c r="J4" s="440" t="s">
        <v>413</v>
      </c>
      <c r="K4" s="440"/>
      <c r="L4" s="440"/>
      <c r="M4" s="440"/>
      <c r="N4" s="440"/>
      <c r="O4" s="440"/>
      <c r="P4" s="440"/>
    </row>
    <row r="5" spans="1:16" s="15" customFormat="1" ht="27" x14ac:dyDescent="0.2">
      <c r="A5" s="301"/>
      <c r="B5" s="300" t="s">
        <v>412</v>
      </c>
      <c r="C5" s="300">
        <v>2004</v>
      </c>
      <c r="D5" s="300">
        <v>2005</v>
      </c>
      <c r="E5" s="300">
        <v>2006</v>
      </c>
      <c r="F5" s="300">
        <v>2007</v>
      </c>
      <c r="G5" s="300">
        <v>2008</v>
      </c>
      <c r="H5" s="300">
        <v>2009</v>
      </c>
      <c r="I5" s="300">
        <v>2008</v>
      </c>
      <c r="J5" s="300" t="s">
        <v>412</v>
      </c>
      <c r="K5" s="300">
        <v>2004</v>
      </c>
      <c r="L5" s="300">
        <v>2005</v>
      </c>
      <c r="M5" s="300">
        <v>2006</v>
      </c>
      <c r="N5" s="300">
        <v>2007</v>
      </c>
      <c r="O5" s="300">
        <v>2008</v>
      </c>
      <c r="P5" s="300">
        <v>2009</v>
      </c>
    </row>
    <row r="6" spans="1:16" s="441" customFormat="1" x14ac:dyDescent="0.2"/>
    <row r="7" spans="1:16" s="442" customFormat="1" x14ac:dyDescent="0.2"/>
    <row r="8" spans="1:16" s="272" customFormat="1" x14ac:dyDescent="0.2">
      <c r="A8" s="294" t="s">
        <v>411</v>
      </c>
      <c r="B8" s="292">
        <v>1010.54</v>
      </c>
      <c r="C8" s="293">
        <v>1460.13</v>
      </c>
      <c r="D8" s="293">
        <v>1680.16</v>
      </c>
      <c r="E8" s="293">
        <v>2123.2199999999998</v>
      </c>
      <c r="F8" s="293">
        <v>2668.52</v>
      </c>
      <c r="G8" s="292">
        <v>2954.07</v>
      </c>
      <c r="H8" s="292">
        <v>2762</v>
      </c>
      <c r="I8" s="291">
        <v>2954.07</v>
      </c>
      <c r="J8" s="297">
        <v>0.27082932778185115</v>
      </c>
      <c r="K8" s="299">
        <v>0.24514053007893594</v>
      </c>
      <c r="L8" s="299">
        <v>0.24757350236199469</v>
      </c>
      <c r="M8" s="298">
        <v>0.29507468264031478</v>
      </c>
      <c r="N8" s="298">
        <v>0.32259196183499134</v>
      </c>
      <c r="O8" s="297">
        <v>0.31600810223862902</v>
      </c>
      <c r="P8" s="272">
        <v>0.28999999999999998</v>
      </c>
    </row>
    <row r="9" spans="1:16" s="443" customFormat="1" x14ac:dyDescent="0.2"/>
    <row r="10" spans="1:16" s="272" customFormat="1" x14ac:dyDescent="0.2">
      <c r="A10" s="294" t="s">
        <v>410</v>
      </c>
      <c r="B10" s="292">
        <v>476.95500000000004</v>
      </c>
      <c r="C10" s="293">
        <v>677.63</v>
      </c>
      <c r="D10" s="293">
        <v>1573.32</v>
      </c>
      <c r="E10" s="293">
        <v>1498.43</v>
      </c>
      <c r="F10" s="293">
        <v>1808.46</v>
      </c>
      <c r="G10" s="292">
        <v>1713.51</v>
      </c>
      <c r="H10" s="292">
        <v>1142</v>
      </c>
      <c r="I10" s="291">
        <v>1713.51</v>
      </c>
      <c r="J10" s="288">
        <v>0.23079792410343425</v>
      </c>
      <c r="K10" s="290">
        <v>0.23290818815797479</v>
      </c>
      <c r="L10" s="290">
        <v>0.52178114243976503</v>
      </c>
      <c r="M10" s="289">
        <v>0.46886619041487604</v>
      </c>
      <c r="N10" s="289">
        <v>0.49805854769855373</v>
      </c>
      <c r="O10" s="288">
        <v>0.42827539914484392</v>
      </c>
      <c r="P10" s="296">
        <v>0.3</v>
      </c>
    </row>
    <row r="11" spans="1:16" s="443" customFormat="1" x14ac:dyDescent="0.2"/>
    <row r="12" spans="1:16" s="272" customFormat="1" x14ac:dyDescent="0.2">
      <c r="A12" s="294" t="s">
        <v>409</v>
      </c>
      <c r="B12" s="292">
        <v>823.19499999999994</v>
      </c>
      <c r="C12" s="293">
        <v>1463.31</v>
      </c>
      <c r="D12" s="293">
        <v>1963.36</v>
      </c>
      <c r="E12" s="293">
        <v>1977.81</v>
      </c>
      <c r="F12" s="293">
        <v>1952.83</v>
      </c>
      <c r="G12" s="292">
        <v>2385.64</v>
      </c>
      <c r="H12" s="277">
        <v>2610</v>
      </c>
      <c r="I12" s="291">
        <v>2385.64</v>
      </c>
      <c r="J12" s="288">
        <v>0.33150376934800552</v>
      </c>
      <c r="K12" s="290">
        <v>0.40965310013006179</v>
      </c>
      <c r="L12" s="290">
        <v>0.52570924264623975</v>
      </c>
      <c r="M12" s="289">
        <v>0.49948369940739074</v>
      </c>
      <c r="N12" s="289">
        <v>0.42657206966167877</v>
      </c>
      <c r="O12" s="288">
        <v>0.47860115349450222</v>
      </c>
      <c r="P12" s="272">
        <v>0.55000000000000004</v>
      </c>
    </row>
    <row r="13" spans="1:16" s="443" customFormat="1" x14ac:dyDescent="0.2"/>
    <row r="14" spans="1:16" s="272" customFormat="1" x14ac:dyDescent="0.2">
      <c r="A14" s="294" t="s">
        <v>408</v>
      </c>
      <c r="B14" s="292">
        <v>1875.625</v>
      </c>
      <c r="C14" s="293">
        <v>2599.13</v>
      </c>
      <c r="D14" s="293">
        <v>3756.34</v>
      </c>
      <c r="E14" s="293">
        <v>3684.04</v>
      </c>
      <c r="F14" s="293">
        <v>4079.69</v>
      </c>
      <c r="G14" s="292">
        <v>4784.71</v>
      </c>
      <c r="H14" s="277">
        <v>4000</v>
      </c>
      <c r="I14" s="291">
        <v>4784.71</v>
      </c>
      <c r="J14" s="288">
        <v>0.31925407473730866</v>
      </c>
      <c r="K14" s="290">
        <v>0.26780364699618986</v>
      </c>
      <c r="L14" s="290">
        <v>0.33746059879748047</v>
      </c>
      <c r="M14" s="289">
        <v>0.29382837506657228</v>
      </c>
      <c r="N14" s="289">
        <v>0.28939416551643254</v>
      </c>
      <c r="O14" s="288">
        <v>0.32473220881040277</v>
      </c>
      <c r="P14" s="295">
        <v>0.3</v>
      </c>
    </row>
    <row r="15" spans="1:16" s="443" customFormat="1" x14ac:dyDescent="0.2"/>
    <row r="16" spans="1:16" s="272" customFormat="1" x14ac:dyDescent="0.2">
      <c r="A16" s="294" t="s">
        <v>407</v>
      </c>
      <c r="B16" s="292">
        <v>1670.4349999999999</v>
      </c>
      <c r="C16" s="293">
        <v>2037.13</v>
      </c>
      <c r="D16" s="293">
        <v>2108.92</v>
      </c>
      <c r="E16" s="293">
        <v>2236.12</v>
      </c>
      <c r="F16" s="293">
        <v>2562.23</v>
      </c>
      <c r="G16" s="292">
        <v>2803.28</v>
      </c>
      <c r="H16" s="277">
        <v>2810</v>
      </c>
      <c r="I16" s="291">
        <v>2803.28</v>
      </c>
      <c r="J16" s="288">
        <v>0.98443640075339867</v>
      </c>
      <c r="K16" s="290">
        <v>0.84713115323329369</v>
      </c>
      <c r="L16" s="290">
        <v>0.81166739356439177</v>
      </c>
      <c r="M16" s="289">
        <v>0.79819312481335736</v>
      </c>
      <c r="N16" s="289">
        <v>0.80758364548482764</v>
      </c>
      <c r="O16" s="288">
        <v>0.81736787181639603</v>
      </c>
      <c r="P16" s="272">
        <v>0.88</v>
      </c>
    </row>
    <row r="17" spans="1:16" s="443" customFormat="1" x14ac:dyDescent="0.2"/>
    <row r="18" spans="1:16" s="272" customFormat="1" x14ac:dyDescent="0.2">
      <c r="A18" s="294" t="s">
        <v>406</v>
      </c>
      <c r="B18" s="292">
        <v>387.61</v>
      </c>
      <c r="C18" s="293">
        <v>679.87</v>
      </c>
      <c r="D18" s="293">
        <v>901.94</v>
      </c>
      <c r="E18" s="293">
        <v>834.4</v>
      </c>
      <c r="F18" s="293">
        <v>981.34</v>
      </c>
      <c r="G18" s="292">
        <v>1165.73</v>
      </c>
      <c r="H18" s="277">
        <v>1290</v>
      </c>
      <c r="I18" s="291">
        <v>1165.73</v>
      </c>
      <c r="J18" s="288">
        <v>0.31522362327032005</v>
      </c>
      <c r="K18" s="290">
        <v>0.36678175565711235</v>
      </c>
      <c r="L18" s="290">
        <v>0.46121355301240557</v>
      </c>
      <c r="M18" s="289">
        <v>0.3958663469055933</v>
      </c>
      <c r="N18" s="289">
        <v>0.39407020990400671</v>
      </c>
      <c r="O18" s="288">
        <v>0.43849753553198129</v>
      </c>
      <c r="P18" s="272">
        <v>0.54</v>
      </c>
    </row>
    <row r="19" spans="1:16" s="443" customFormat="1" x14ac:dyDescent="0.2"/>
    <row r="20" spans="1:16" s="272" customFormat="1" x14ac:dyDescent="0.2">
      <c r="A20" s="294" t="s">
        <v>405</v>
      </c>
      <c r="B20" s="292">
        <v>6024.1</v>
      </c>
      <c r="C20" s="293">
        <v>8472.56</v>
      </c>
      <c r="D20" s="293">
        <v>10026.219999999999</v>
      </c>
      <c r="E20" s="293">
        <v>10600.59</v>
      </c>
      <c r="F20" s="293">
        <v>9883.59</v>
      </c>
      <c r="G20" s="292">
        <v>10907.55</v>
      </c>
      <c r="H20" s="277">
        <v>12600</v>
      </c>
      <c r="I20" s="291">
        <v>10907.55</v>
      </c>
      <c r="J20" s="288">
        <v>0.41006675386566926</v>
      </c>
      <c r="K20" s="290">
        <v>0.41152784672280923</v>
      </c>
      <c r="L20" s="290">
        <v>0.47358958741715279</v>
      </c>
      <c r="M20" s="289">
        <v>0.46768690150548498</v>
      </c>
      <c r="N20" s="289">
        <v>0.379578492090616</v>
      </c>
      <c r="O20" s="288">
        <v>0.38522744239577333</v>
      </c>
      <c r="P20" s="272">
        <v>0.47</v>
      </c>
    </row>
    <row r="21" spans="1:16" s="443" customFormat="1" x14ac:dyDescent="0.2"/>
    <row r="22" spans="1:16" s="272" customFormat="1" x14ac:dyDescent="0.2">
      <c r="A22" s="294" t="s">
        <v>404</v>
      </c>
      <c r="B22" s="292">
        <v>5718.73</v>
      </c>
      <c r="C22" s="293">
        <v>7534.21</v>
      </c>
      <c r="D22" s="293">
        <v>10082.16</v>
      </c>
      <c r="E22" s="293">
        <v>10434.81</v>
      </c>
      <c r="F22" s="293">
        <v>12290.7</v>
      </c>
      <c r="G22" s="292">
        <v>13980.87</v>
      </c>
      <c r="H22" s="277">
        <v>12079</v>
      </c>
      <c r="I22" s="291">
        <v>13980.87</v>
      </c>
      <c r="J22" s="288">
        <v>0.26900404066061739</v>
      </c>
      <c r="K22" s="290">
        <v>0.27606469844007786</v>
      </c>
      <c r="L22" s="290">
        <v>0.36035065930328714</v>
      </c>
      <c r="M22" s="289">
        <v>0.35603939762482628</v>
      </c>
      <c r="N22" s="289">
        <v>0.36685433654676647</v>
      </c>
      <c r="O22" s="288">
        <v>0.38282649511031747</v>
      </c>
      <c r="P22" s="272">
        <v>0.35</v>
      </c>
    </row>
    <row r="23" spans="1:16" s="443" customFormat="1" x14ac:dyDescent="0.2"/>
    <row r="24" spans="1:16" s="272" customFormat="1" x14ac:dyDescent="0.2">
      <c r="A24" s="294" t="s">
        <v>403</v>
      </c>
      <c r="B24" s="292">
        <v>176.02999999999997</v>
      </c>
      <c r="C24" s="293">
        <v>320.83</v>
      </c>
      <c r="D24" s="293">
        <v>384.22</v>
      </c>
      <c r="E24" s="293">
        <v>423.99</v>
      </c>
      <c r="F24" s="293">
        <v>500.82</v>
      </c>
      <c r="G24" s="292">
        <v>703.16</v>
      </c>
      <c r="H24" s="277">
        <v>607</v>
      </c>
      <c r="I24" s="291">
        <v>703.16</v>
      </c>
      <c r="J24" s="288">
        <v>0.1463809121884998</v>
      </c>
      <c r="K24" s="290">
        <v>0.1570387378046324</v>
      </c>
      <c r="L24" s="290">
        <v>0.17156048509528657</v>
      </c>
      <c r="M24" s="289">
        <v>0.17298048778955383</v>
      </c>
      <c r="N24" s="289">
        <v>0.16238881528147425</v>
      </c>
      <c r="O24" s="288">
        <v>0.21077926908730291</v>
      </c>
      <c r="P24" s="272">
        <v>0.19</v>
      </c>
    </row>
    <row r="25" spans="1:16" s="443" customFormat="1" x14ac:dyDescent="0.2"/>
    <row r="26" spans="1:16" s="272" customFormat="1" x14ac:dyDescent="0.2">
      <c r="A26" s="294" t="s">
        <v>402</v>
      </c>
      <c r="B26" s="292">
        <v>192.875</v>
      </c>
      <c r="C26" s="293">
        <v>607.44000000000005</v>
      </c>
      <c r="D26" s="293">
        <v>718.94</v>
      </c>
      <c r="E26" s="293">
        <v>1021.66</v>
      </c>
      <c r="F26" s="293">
        <v>1192.1500000000001</v>
      </c>
      <c r="G26" s="292">
        <v>1327.85</v>
      </c>
      <c r="H26" s="277">
        <v>1006</v>
      </c>
      <c r="I26" s="291">
        <v>1327.85</v>
      </c>
      <c r="J26" s="288">
        <v>0.30492244022057807</v>
      </c>
      <c r="K26" s="290">
        <v>0.38892090200145985</v>
      </c>
      <c r="L26" s="290">
        <v>0.41959897347837299</v>
      </c>
      <c r="M26" s="289">
        <v>0.54088162656889993</v>
      </c>
      <c r="N26" s="289">
        <v>0.55153318035456533</v>
      </c>
      <c r="O26" s="288">
        <v>0.59047162845747292</v>
      </c>
      <c r="P26" s="272">
        <v>0.54</v>
      </c>
    </row>
    <row r="27" spans="1:16" s="443" customFormat="1" x14ac:dyDescent="0.2"/>
    <row r="28" spans="1:16" s="272" customFormat="1" x14ac:dyDescent="0.2">
      <c r="A28" s="294" t="s">
        <v>401</v>
      </c>
      <c r="B28" s="292">
        <v>1771.9299999999998</v>
      </c>
      <c r="C28" s="293">
        <v>2461.54</v>
      </c>
      <c r="D28" s="293">
        <v>5090.8999999999996</v>
      </c>
      <c r="E28" s="293">
        <v>3641.08</v>
      </c>
      <c r="F28" s="293">
        <v>3970.62</v>
      </c>
      <c r="G28" s="292">
        <v>4860.6400000000003</v>
      </c>
      <c r="H28" s="277">
        <v>3297</v>
      </c>
      <c r="I28" s="291">
        <v>4860.6400000000003</v>
      </c>
      <c r="J28" s="288">
        <v>0.15332811982709424</v>
      </c>
      <c r="K28" s="290">
        <v>0.14745936730757522</v>
      </c>
      <c r="L28" s="290">
        <v>0.28997011546083812</v>
      </c>
      <c r="M28" s="289">
        <v>0.19715032585644654</v>
      </c>
      <c r="N28" s="289">
        <v>0.18990308290984026</v>
      </c>
      <c r="O28" s="288">
        <v>0.21767321225937122</v>
      </c>
      <c r="P28" s="272">
        <v>0.16</v>
      </c>
    </row>
    <row r="29" spans="1:16" s="443" customFormat="1" x14ac:dyDescent="0.2"/>
    <row r="30" spans="1:16" s="272" customFormat="1" x14ac:dyDescent="0.2">
      <c r="A30" s="294" t="s">
        <v>400</v>
      </c>
      <c r="B30" s="292">
        <v>9999.0499999999993</v>
      </c>
      <c r="C30" s="293">
        <v>8922.4599999999991</v>
      </c>
      <c r="D30" s="293">
        <v>13125.55</v>
      </c>
      <c r="E30" s="293">
        <v>11135.74</v>
      </c>
      <c r="F30" s="293">
        <v>7678.95</v>
      </c>
      <c r="G30" s="292">
        <v>9579.1</v>
      </c>
      <c r="H30" s="277">
        <v>9457</v>
      </c>
      <c r="I30" s="291">
        <v>9579.1</v>
      </c>
      <c r="J30" s="288">
        <v>0.23913303255997828</v>
      </c>
      <c r="K30" s="290">
        <v>0.18748518813095114</v>
      </c>
      <c r="L30" s="290">
        <v>0.28120922916122026</v>
      </c>
      <c r="M30" s="289">
        <v>0.24823145835956151</v>
      </c>
      <c r="N30" s="289">
        <v>0.16973516533122859</v>
      </c>
      <c r="O30" s="288">
        <v>0.1891673114280637</v>
      </c>
      <c r="P30" s="272">
        <v>0.18</v>
      </c>
    </row>
    <row r="31" spans="1:16" s="444" customFormat="1" x14ac:dyDescent="0.2"/>
    <row r="32" spans="1:16" s="272" customFormat="1" x14ac:dyDescent="0.2">
      <c r="A32" s="294" t="s">
        <v>399</v>
      </c>
      <c r="B32" s="292"/>
      <c r="C32" s="293"/>
      <c r="D32" s="293"/>
      <c r="E32" s="293"/>
      <c r="F32" s="293"/>
      <c r="G32" s="292"/>
      <c r="H32" s="277">
        <v>816</v>
      </c>
      <c r="I32" s="291"/>
      <c r="J32" s="288"/>
      <c r="K32" s="290"/>
      <c r="L32" s="290"/>
      <c r="M32" s="289"/>
      <c r="N32" s="289"/>
      <c r="O32" s="288"/>
      <c r="P32" s="295">
        <v>0.1</v>
      </c>
    </row>
    <row r="33" spans="1:16" s="444" customFormat="1" x14ac:dyDescent="0.2"/>
    <row r="34" spans="1:16" s="272" customFormat="1" x14ac:dyDescent="0.2">
      <c r="A34" s="294" t="s">
        <v>398</v>
      </c>
      <c r="B34" s="292">
        <v>103.15</v>
      </c>
      <c r="C34" s="293">
        <v>235.59</v>
      </c>
      <c r="D34" s="293">
        <v>256.39</v>
      </c>
      <c r="E34" s="293">
        <v>290.70999999999998</v>
      </c>
      <c r="F34" s="293">
        <v>375.53</v>
      </c>
      <c r="G34" s="292">
        <v>414.94</v>
      </c>
      <c r="H34" s="277">
        <v>415</v>
      </c>
      <c r="I34" s="291">
        <v>414.94</v>
      </c>
      <c r="J34" s="288">
        <v>0.59659038329847691</v>
      </c>
      <c r="K34" s="289">
        <v>0.78844114953976652</v>
      </c>
      <c r="L34" s="289">
        <v>0.79466623026507055</v>
      </c>
      <c r="M34" s="289">
        <v>0.89759661104867294</v>
      </c>
      <c r="N34" s="289">
        <v>0.90611252560076128</v>
      </c>
      <c r="O34" s="288">
        <v>0.96805832146609949</v>
      </c>
      <c r="P34" s="272">
        <v>1.04</v>
      </c>
    </row>
    <row r="35" spans="1:16" s="443" customFormat="1" x14ac:dyDescent="0.2"/>
    <row r="36" spans="1:16" s="272" customFormat="1" x14ac:dyDescent="0.2">
      <c r="A36" s="294" t="s">
        <v>397</v>
      </c>
      <c r="B36" s="292">
        <v>2994.1549999999997</v>
      </c>
      <c r="C36" s="293">
        <v>4203.82</v>
      </c>
      <c r="D36" s="293">
        <v>5114.6899999999996</v>
      </c>
      <c r="E36" s="293">
        <v>5451.72</v>
      </c>
      <c r="F36" s="293">
        <v>6224.26</v>
      </c>
      <c r="G36" s="292">
        <v>6992.6</v>
      </c>
      <c r="H36" s="277">
        <v>6426</v>
      </c>
      <c r="I36" s="291">
        <v>6992.6</v>
      </c>
      <c r="J36" s="288">
        <v>0.80294426618997372</v>
      </c>
      <c r="K36" s="290">
        <v>0.73348838913539227</v>
      </c>
      <c r="L36" s="290">
        <v>0.81881417634948428</v>
      </c>
      <c r="M36" s="289">
        <v>0.80636144771914375</v>
      </c>
      <c r="N36" s="289">
        <v>0.8078930239599198</v>
      </c>
      <c r="O36" s="288">
        <v>0.8046876675809308</v>
      </c>
      <c r="P36" s="272">
        <v>0.82</v>
      </c>
    </row>
    <row r="37" spans="1:16" s="443" customFormat="1" x14ac:dyDescent="0.2"/>
    <row r="38" spans="1:16" s="272" customFormat="1" x14ac:dyDescent="0.2">
      <c r="A38" s="294" t="s">
        <v>396</v>
      </c>
      <c r="B38" s="292">
        <v>141.95499999999998</v>
      </c>
      <c r="C38" s="293">
        <v>212.1</v>
      </c>
      <c r="D38" s="293">
        <v>273.52</v>
      </c>
      <c r="E38" s="293">
        <v>258.64999999999998</v>
      </c>
      <c r="F38" s="293">
        <v>319.8</v>
      </c>
      <c r="G38" s="292">
        <v>347.96</v>
      </c>
      <c r="H38" s="277">
        <v>309</v>
      </c>
      <c r="I38" s="291">
        <v>347.96</v>
      </c>
      <c r="J38" s="288">
        <v>0.26488505475808793</v>
      </c>
      <c r="K38" s="290">
        <v>0.23404587299110627</v>
      </c>
      <c r="L38" s="290">
        <v>0.27118568783624319</v>
      </c>
      <c r="M38" s="289">
        <v>0.26788953691722889</v>
      </c>
      <c r="N38" s="289">
        <v>0.26637358353681317</v>
      </c>
      <c r="O38" s="288">
        <v>0.30393517260872915</v>
      </c>
      <c r="P38" s="272">
        <v>0.28000000000000003</v>
      </c>
    </row>
    <row r="39" spans="1:16" s="443" customFormat="1" x14ac:dyDescent="0.2"/>
    <row r="40" spans="1:16" s="272" customFormat="1" x14ac:dyDescent="0.2">
      <c r="A40" s="294" t="s">
        <v>395</v>
      </c>
      <c r="B40" s="292">
        <v>1313.8</v>
      </c>
      <c r="C40" s="293">
        <v>2198.66</v>
      </c>
      <c r="D40" s="293">
        <v>2786.05</v>
      </c>
      <c r="E40" s="293">
        <v>2954.09</v>
      </c>
      <c r="F40" s="293">
        <v>3728.02</v>
      </c>
      <c r="G40" s="292">
        <v>3963.45</v>
      </c>
      <c r="H40" s="277">
        <v>4086</v>
      </c>
      <c r="I40" s="291">
        <v>3963.45</v>
      </c>
      <c r="J40" s="288">
        <v>0.86356421570779796</v>
      </c>
      <c r="K40" s="290">
        <v>0.87412119642322184</v>
      </c>
      <c r="L40" s="290">
        <v>0.93789423631245195</v>
      </c>
      <c r="M40" s="289">
        <v>0.88796602818824488</v>
      </c>
      <c r="N40" s="289">
        <v>0.95017682293108952</v>
      </c>
      <c r="O40" s="288">
        <v>0.87963641206706378</v>
      </c>
      <c r="P40" s="272">
        <v>1.06</v>
      </c>
    </row>
    <row r="41" spans="1:16" s="443" customFormat="1" x14ac:dyDescent="0.2"/>
    <row r="42" spans="1:16" s="272" customFormat="1" x14ac:dyDescent="0.2">
      <c r="A42" s="294" t="s">
        <v>394</v>
      </c>
      <c r="B42" s="292">
        <v>254.51</v>
      </c>
      <c r="C42" s="293">
        <v>1031.05</v>
      </c>
      <c r="D42" s="293">
        <v>377.12</v>
      </c>
      <c r="E42" s="293">
        <v>396.35</v>
      </c>
      <c r="F42" s="293">
        <v>470.54</v>
      </c>
      <c r="G42" s="292">
        <v>620.15</v>
      </c>
      <c r="H42" s="277">
        <v>513</v>
      </c>
      <c r="I42" s="291">
        <v>620.15</v>
      </c>
      <c r="J42" s="288">
        <v>0.24518770597185868</v>
      </c>
      <c r="K42" s="290">
        <v>0.62714544354702584</v>
      </c>
      <c r="L42" s="290">
        <v>0.21106610546544352</v>
      </c>
      <c r="M42" s="289">
        <v>0.21176865213781085</v>
      </c>
      <c r="N42" s="289">
        <v>0.21960443013457784</v>
      </c>
      <c r="O42" s="288">
        <v>0.27029626850803734</v>
      </c>
      <c r="P42" s="272">
        <v>0.23</v>
      </c>
    </row>
    <row r="43" spans="1:16" s="443" customFormat="1" x14ac:dyDescent="0.2"/>
    <row r="44" spans="1:16" s="272" customFormat="1" x14ac:dyDescent="0.2">
      <c r="A44" s="294" t="s">
        <v>393</v>
      </c>
      <c r="B44" s="292">
        <v>1305.04</v>
      </c>
      <c r="C44" s="293">
        <v>2436.9899999999998</v>
      </c>
      <c r="D44" s="293">
        <v>3018.3</v>
      </c>
      <c r="E44" s="293">
        <v>3813.67</v>
      </c>
      <c r="F44" s="293">
        <v>5139.8</v>
      </c>
      <c r="G44" s="292">
        <v>6866.83</v>
      </c>
      <c r="H44" s="277">
        <v>6584</v>
      </c>
      <c r="I44" s="291">
        <v>6866.83</v>
      </c>
      <c r="J44" s="288">
        <v>0.23966043599544978</v>
      </c>
      <c r="K44" s="290">
        <v>0.23933541752092508</v>
      </c>
      <c r="L44" s="290">
        <v>0.27190095630889538</v>
      </c>
      <c r="M44" s="289">
        <v>0.31510187065745193</v>
      </c>
      <c r="N44" s="289">
        <v>0.36706037685427156</v>
      </c>
      <c r="O44" s="288">
        <v>0.44663597288155926</v>
      </c>
      <c r="P44" s="272">
        <v>0.46</v>
      </c>
    </row>
    <row r="45" spans="1:16" s="443" customFormat="1" x14ac:dyDescent="0.2"/>
    <row r="46" spans="1:16" s="272" customFormat="1" x14ac:dyDescent="0.2">
      <c r="A46" s="294" t="s">
        <v>392</v>
      </c>
      <c r="B46" s="292">
        <v>1651.655</v>
      </c>
      <c r="C46" s="293">
        <v>2722.01</v>
      </c>
      <c r="D46" s="293">
        <v>3361.68</v>
      </c>
      <c r="E46" s="293">
        <v>3954.96</v>
      </c>
      <c r="F46" s="293">
        <v>4338.9399999999996</v>
      </c>
      <c r="G46" s="292">
        <v>4731.75</v>
      </c>
      <c r="H46" s="277">
        <v>4548</v>
      </c>
      <c r="I46" s="291">
        <v>4731.75</v>
      </c>
      <c r="J46" s="288">
        <v>0.75310481813495889</v>
      </c>
      <c r="K46" s="290">
        <v>0.77729087654044815</v>
      </c>
      <c r="L46" s="290">
        <v>0.94219796751747775</v>
      </c>
      <c r="M46" s="289">
        <v>1.0248072986503423</v>
      </c>
      <c r="N46" s="289">
        <v>0.93471781482831073</v>
      </c>
      <c r="O46" s="288">
        <v>0.97957797046267314</v>
      </c>
      <c r="P46" s="272">
        <v>1.1200000000000001</v>
      </c>
    </row>
    <row r="47" spans="1:16" s="443" customFormat="1" x14ac:dyDescent="0.2"/>
    <row r="48" spans="1:16" s="272" customFormat="1" x14ac:dyDescent="0.2">
      <c r="A48" s="294" t="s">
        <v>391</v>
      </c>
      <c r="B48" s="292">
        <v>904.06999999999994</v>
      </c>
      <c r="C48" s="293">
        <v>1545.44</v>
      </c>
      <c r="D48" s="293">
        <v>1771.59</v>
      </c>
      <c r="E48" s="293">
        <v>1646.44</v>
      </c>
      <c r="F48" s="293">
        <v>1689.16</v>
      </c>
      <c r="G48" s="292">
        <v>2037.63</v>
      </c>
      <c r="H48" s="277">
        <v>2310</v>
      </c>
      <c r="I48" s="291">
        <v>2037.63</v>
      </c>
      <c r="J48" s="288">
        <v>0.3320928202499811</v>
      </c>
      <c r="K48" s="289">
        <v>0.39714371273196064</v>
      </c>
      <c r="L48" s="290">
        <v>0.4425234759936475</v>
      </c>
      <c r="M48" s="289">
        <v>0.39100282187746332</v>
      </c>
      <c r="N48" s="289">
        <v>0.3673484717456732</v>
      </c>
      <c r="O48" s="288">
        <v>0.42223894124191091</v>
      </c>
      <c r="P48" s="272">
        <v>0.45</v>
      </c>
    </row>
    <row r="49" spans="1:16" s="443" customFormat="1" x14ac:dyDescent="0.2"/>
    <row r="50" spans="1:16" s="272" customFormat="1" x14ac:dyDescent="0.2">
      <c r="A50" s="294" t="s">
        <v>390</v>
      </c>
      <c r="B50" s="292">
        <v>3648.3050000000003</v>
      </c>
      <c r="C50" s="293">
        <v>7904.7</v>
      </c>
      <c r="D50" s="293">
        <v>10771.7</v>
      </c>
      <c r="E50" s="293">
        <v>12459.02</v>
      </c>
      <c r="F50" s="293">
        <v>9848.5400000000009</v>
      </c>
      <c r="G50" s="292">
        <v>11499.87</v>
      </c>
      <c r="H50" s="277">
        <v>11283</v>
      </c>
      <c r="I50" s="291">
        <v>11499.87</v>
      </c>
      <c r="J50" s="288">
        <v>0.26865740675573668</v>
      </c>
      <c r="K50" s="290">
        <v>0.36166455133752617</v>
      </c>
      <c r="L50" s="290">
        <v>0.47249952210330937</v>
      </c>
      <c r="M50" s="289">
        <v>0.51408182737768982</v>
      </c>
      <c r="N50" s="289">
        <v>0.35530949629562719</v>
      </c>
      <c r="O50" s="288">
        <v>0.43132960413794252</v>
      </c>
      <c r="P50" s="272">
        <v>0.51</v>
      </c>
    </row>
    <row r="51" spans="1:16" s="443" customFormat="1" x14ac:dyDescent="0.2"/>
    <row r="52" spans="1:16" s="272" customFormat="1" x14ac:dyDescent="0.2">
      <c r="A52" s="294" t="s">
        <v>389</v>
      </c>
      <c r="B52" s="292">
        <v>7831.99</v>
      </c>
      <c r="C52" s="293">
        <v>19704.91</v>
      </c>
      <c r="D52" s="293">
        <v>27934.74</v>
      </c>
      <c r="E52" s="293">
        <v>23532.14</v>
      </c>
      <c r="F52" s="293">
        <v>21786.9</v>
      </c>
      <c r="G52" s="292">
        <v>26841.93</v>
      </c>
      <c r="H52" s="277">
        <v>28831</v>
      </c>
      <c r="I52" s="291">
        <v>26841.93</v>
      </c>
      <c r="J52" s="288">
        <v>9.3181956085924528E-2</v>
      </c>
      <c r="K52" s="290">
        <v>0.16905219665909124</v>
      </c>
      <c r="L52" s="289">
        <v>0.22603299699806614</v>
      </c>
      <c r="M52" s="289">
        <v>0.17746845752984561</v>
      </c>
      <c r="N52" s="289">
        <v>0.1564532691824351</v>
      </c>
      <c r="O52" s="288">
        <v>0.18626905754911416</v>
      </c>
      <c r="P52" s="272">
        <v>0.21</v>
      </c>
    </row>
    <row r="53" spans="1:16" s="445" customFormat="1" x14ac:dyDescent="0.2"/>
    <row r="54" spans="1:16" s="281" customFormat="1" x14ac:dyDescent="0.2">
      <c r="A54" s="287" t="s">
        <v>388</v>
      </c>
      <c r="B54" s="286">
        <v>50275.705000000002</v>
      </c>
      <c r="C54" s="285">
        <v>79431.510000000009</v>
      </c>
      <c r="D54" s="285">
        <v>107077.81000000001</v>
      </c>
      <c r="E54" s="285">
        <v>104369.63999999998</v>
      </c>
      <c r="F54" s="285">
        <v>103491.39000000001</v>
      </c>
      <c r="G54" s="285">
        <v>121483.22000000002</v>
      </c>
      <c r="H54" s="284">
        <v>119781</v>
      </c>
      <c r="I54" s="283">
        <v>121483.22000000002</v>
      </c>
      <c r="J54" s="282">
        <v>0.22522378680415772</v>
      </c>
      <c r="K54" s="282">
        <v>0.25694239806272612</v>
      </c>
      <c r="L54" s="282">
        <v>0.32957653550084304</v>
      </c>
      <c r="M54" s="282">
        <v>0.30544459127079004</v>
      </c>
      <c r="N54" s="282">
        <v>0.27762110366217357</v>
      </c>
      <c r="O54" s="282">
        <v>0.30723946245532796</v>
      </c>
      <c r="P54" s="281">
        <v>0.31</v>
      </c>
    </row>
    <row r="55" spans="1:16" s="443" customFormat="1" x14ac:dyDescent="0.2"/>
    <row r="56" spans="1:16" s="272" customFormat="1" x14ac:dyDescent="0.2">
      <c r="A56" s="280" t="s">
        <v>387</v>
      </c>
      <c r="B56" s="278">
        <v>27198.674999999999</v>
      </c>
      <c r="C56" s="279">
        <v>42788.68</v>
      </c>
      <c r="D56" s="279">
        <v>55749.860000000015</v>
      </c>
      <c r="E56" s="279">
        <v>59035.319999999985</v>
      </c>
      <c r="F56" s="279">
        <v>61540.350000000013</v>
      </c>
      <c r="G56" s="278">
        <v>70974.37000000001</v>
      </c>
      <c r="H56" s="277">
        <v>67210</v>
      </c>
      <c r="I56" s="276">
        <v>70974.37000000001</v>
      </c>
      <c r="J56" s="273">
        <v>0.32779212675361408</v>
      </c>
      <c r="K56" s="275">
        <v>0.35</v>
      </c>
      <c r="L56" s="274">
        <v>0.44</v>
      </c>
      <c r="M56" s="274">
        <v>0.43</v>
      </c>
      <c r="N56" s="272">
        <v>0.39</v>
      </c>
      <c r="O56" s="273">
        <v>0.42729301397709624</v>
      </c>
      <c r="P56" s="272">
        <v>0.44</v>
      </c>
    </row>
    <row r="58" spans="1:16" s="345" customFormat="1" ht="13.5" customHeight="1" x14ac:dyDescent="0.2">
      <c r="A58" s="345" t="s">
        <v>386</v>
      </c>
    </row>
    <row r="59" spans="1:16" s="438" customFormat="1" ht="13.5" customHeight="1" x14ac:dyDescent="0.2">
      <c r="A59" s="437" t="s">
        <v>385</v>
      </c>
    </row>
  </sheetData>
  <mergeCells count="33">
    <mergeCell ref="A55:XFD55"/>
    <mergeCell ref="A41:XFD41"/>
    <mergeCell ref="A43:XFD43"/>
    <mergeCell ref="A45:XFD45"/>
    <mergeCell ref="A47:XFD47"/>
    <mergeCell ref="A49:XFD49"/>
    <mergeCell ref="A51:XFD51"/>
    <mergeCell ref="A33:XFD33"/>
    <mergeCell ref="A35:XFD35"/>
    <mergeCell ref="A37:XFD37"/>
    <mergeCell ref="A39:XFD39"/>
    <mergeCell ref="A53:XFD53"/>
    <mergeCell ref="A23:XFD23"/>
    <mergeCell ref="A25:XFD25"/>
    <mergeCell ref="A27:XFD27"/>
    <mergeCell ref="A29:XFD29"/>
    <mergeCell ref="A31:XFD31"/>
    <mergeCell ref="A1:XFD1"/>
    <mergeCell ref="A2:XFD2"/>
    <mergeCell ref="A59:XFD59"/>
    <mergeCell ref="A58:XFD58"/>
    <mergeCell ref="A3:XFD3"/>
    <mergeCell ref="B4:H4"/>
    <mergeCell ref="J4:P4"/>
    <mergeCell ref="A6:XFD6"/>
    <mergeCell ref="A7:XFD7"/>
    <mergeCell ref="A9:XFD9"/>
    <mergeCell ref="A11:XFD11"/>
    <mergeCell ref="A13:XFD13"/>
    <mergeCell ref="A15:XFD15"/>
    <mergeCell ref="A17:XFD17"/>
    <mergeCell ref="A19:XFD19"/>
    <mergeCell ref="A21:XFD21"/>
  </mergeCells>
  <pageMargins left="0.70866141732283472" right="0.70866141732283472" top="0.78740157480314965" bottom="0.78740157480314965" header="0.31496062992125984" footer="0.31496062992125984"/>
  <pageSetup paperSize="9" scale="64" orientation="landscape" horizontalDpi="300" verticalDpi="30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0"/>
  <sheetViews>
    <sheetView zoomScaleNormal="100" workbookViewId="0"/>
  </sheetViews>
  <sheetFormatPr baseColWidth="10" defaultRowHeight="12.75" x14ac:dyDescent="0.2"/>
  <cols>
    <col min="1" max="1" width="48.5703125" customWidth="1"/>
    <col min="2" max="2" width="11" customWidth="1"/>
    <col min="3" max="3" width="13.7109375" customWidth="1"/>
    <col min="4" max="4" width="9.140625" customWidth="1"/>
    <col min="5" max="5" width="14.140625" customWidth="1"/>
    <col min="6" max="6" width="13.5703125" customWidth="1"/>
    <col min="7" max="7" width="12.140625" customWidth="1"/>
    <col min="8" max="8" width="19.85546875" customWidth="1"/>
  </cols>
  <sheetData>
    <row r="1" spans="1:8" x14ac:dyDescent="0.2">
      <c r="A1" s="305" t="s">
        <v>417</v>
      </c>
    </row>
    <row r="2" spans="1:8" x14ac:dyDescent="0.2">
      <c r="A2" s="306" t="s">
        <v>418</v>
      </c>
    </row>
    <row r="3" spans="1:8" x14ac:dyDescent="0.2">
      <c r="A3" s="307"/>
    </row>
    <row r="4" spans="1:8" ht="51" x14ac:dyDescent="0.2">
      <c r="A4" s="308" t="s">
        <v>419</v>
      </c>
      <c r="B4" s="308" t="s">
        <v>420</v>
      </c>
      <c r="C4" s="308" t="s">
        <v>421</v>
      </c>
      <c r="D4" s="308" t="s">
        <v>422</v>
      </c>
      <c r="E4" s="309" t="s">
        <v>423</v>
      </c>
      <c r="F4" s="310" t="s">
        <v>424</v>
      </c>
    </row>
    <row r="5" spans="1:8" ht="15.75" x14ac:dyDescent="0.2">
      <c r="A5" s="308"/>
      <c r="B5" s="311" t="s">
        <v>425</v>
      </c>
      <c r="C5" s="311" t="s">
        <v>426</v>
      </c>
      <c r="D5" s="312"/>
      <c r="E5" s="311" t="s">
        <v>427</v>
      </c>
      <c r="F5" s="311" t="s">
        <v>425</v>
      </c>
      <c r="G5" s="313" t="s">
        <v>428</v>
      </c>
      <c r="H5" s="313" t="s">
        <v>429</v>
      </c>
    </row>
    <row r="6" spans="1:8" x14ac:dyDescent="0.2">
      <c r="A6" s="308"/>
      <c r="B6" s="311"/>
      <c r="C6" s="311"/>
      <c r="D6" s="312"/>
      <c r="E6" s="311"/>
      <c r="F6" s="311"/>
      <c r="G6" s="313"/>
      <c r="H6" s="313"/>
    </row>
    <row r="7" spans="1:8" x14ac:dyDescent="0.2">
      <c r="A7" s="311"/>
    </row>
    <row r="8" spans="1:8" x14ac:dyDescent="0.2">
      <c r="A8" s="314" t="s">
        <v>430</v>
      </c>
      <c r="B8" s="315">
        <v>100</v>
      </c>
      <c r="C8" s="316" t="s">
        <v>431</v>
      </c>
      <c r="D8" s="317">
        <v>40543</v>
      </c>
      <c r="E8" s="318">
        <v>23904.672999999999</v>
      </c>
      <c r="F8" s="319">
        <f t="shared" ref="F8:F26" si="0">G8*100/E8</f>
        <v>0.40607123134459944</v>
      </c>
      <c r="G8" s="318">
        <v>97.07</v>
      </c>
      <c r="H8" s="320">
        <f>G8/0.8642</f>
        <v>112.32353621846795</v>
      </c>
    </row>
    <row r="9" spans="1:8" x14ac:dyDescent="0.2">
      <c r="A9" s="314" t="s">
        <v>432</v>
      </c>
      <c r="B9" s="315">
        <v>100</v>
      </c>
      <c r="C9" s="316" t="s">
        <v>431</v>
      </c>
      <c r="D9" s="317">
        <v>40543</v>
      </c>
      <c r="E9" s="318">
        <v>18770.172999999999</v>
      </c>
      <c r="F9" s="319">
        <f t="shared" si="0"/>
        <v>1.5845778299432829</v>
      </c>
      <c r="G9" s="318">
        <v>297.428</v>
      </c>
      <c r="H9" s="320">
        <f>G9/0.8642</f>
        <v>344.16570238370747</v>
      </c>
    </row>
    <row r="10" spans="1:8" x14ac:dyDescent="0.2">
      <c r="A10" s="314" t="s">
        <v>433</v>
      </c>
      <c r="B10" s="315">
        <v>100</v>
      </c>
      <c r="C10" s="316" t="s">
        <v>434</v>
      </c>
      <c r="D10" s="317">
        <v>40543</v>
      </c>
      <c r="E10" s="318">
        <v>143949.70000000001</v>
      </c>
      <c r="F10" s="319">
        <f t="shared" si="0"/>
        <v>0.38642595295440002</v>
      </c>
      <c r="G10" s="318">
        <v>556.25900000000001</v>
      </c>
      <c r="H10" s="320">
        <f>G10/1.3362</f>
        <v>416.299206705583</v>
      </c>
    </row>
    <row r="11" spans="1:8" x14ac:dyDescent="0.2">
      <c r="A11" s="314" t="s">
        <v>435</v>
      </c>
      <c r="B11" s="315">
        <v>100</v>
      </c>
      <c r="C11" s="316" t="s">
        <v>434</v>
      </c>
      <c r="D11" s="317">
        <v>40543</v>
      </c>
      <c r="E11" s="318">
        <v>34383.559000000001</v>
      </c>
      <c r="F11" s="319">
        <f t="shared" si="0"/>
        <v>0.79029049901436899</v>
      </c>
      <c r="G11" s="318">
        <v>271.73</v>
      </c>
      <c r="H11" s="320">
        <f>G11/1.3362</f>
        <v>203.36027540787308</v>
      </c>
    </row>
    <row r="12" spans="1:8" ht="25.5" x14ac:dyDescent="0.2">
      <c r="A12" s="314" t="s">
        <v>436</v>
      </c>
      <c r="B12" s="315">
        <v>43</v>
      </c>
      <c r="C12" s="316" t="s">
        <v>437</v>
      </c>
      <c r="D12" s="317">
        <v>40543</v>
      </c>
      <c r="E12" s="318">
        <v>21000</v>
      </c>
      <c r="F12" s="319">
        <f t="shared" si="0"/>
        <v>2.2809523809523808</v>
      </c>
      <c r="G12" s="318">
        <v>479</v>
      </c>
      <c r="H12" s="320">
        <f>G12</f>
        <v>479</v>
      </c>
    </row>
    <row r="13" spans="1:8" x14ac:dyDescent="0.2">
      <c r="A13" s="314" t="s">
        <v>438</v>
      </c>
      <c r="B13" s="315">
        <v>0</v>
      </c>
      <c r="C13" s="316" t="s">
        <v>437</v>
      </c>
      <c r="D13" s="317">
        <v>40543</v>
      </c>
      <c r="E13" s="318">
        <v>232392.989</v>
      </c>
      <c r="F13" s="319">
        <f t="shared" si="0"/>
        <v>2.2249952643795119</v>
      </c>
      <c r="G13" s="318">
        <v>5170.7330000000002</v>
      </c>
      <c r="H13" s="320">
        <f>G13</f>
        <v>5170.7330000000002</v>
      </c>
    </row>
    <row r="14" spans="1:8" x14ac:dyDescent="0.2">
      <c r="A14" s="314" t="s">
        <v>439</v>
      </c>
      <c r="B14" s="315">
        <v>100</v>
      </c>
      <c r="C14" s="316" t="s">
        <v>437</v>
      </c>
      <c r="D14" s="317">
        <v>40543</v>
      </c>
      <c r="E14" s="318">
        <v>49322</v>
      </c>
      <c r="F14" s="319">
        <f t="shared" si="0"/>
        <v>2.5396293743157212</v>
      </c>
      <c r="G14" s="318">
        <v>1252.596</v>
      </c>
      <c r="H14" s="320">
        <f>G14</f>
        <v>1252.596</v>
      </c>
    </row>
    <row r="15" spans="1:8" x14ac:dyDescent="0.2">
      <c r="A15" s="314" t="s">
        <v>440</v>
      </c>
      <c r="B15" s="315">
        <v>100</v>
      </c>
      <c r="C15" s="316" t="s">
        <v>434</v>
      </c>
      <c r="D15" s="317">
        <v>40543</v>
      </c>
      <c r="E15" s="318">
        <v>204.006</v>
      </c>
      <c r="F15" s="319">
        <f t="shared" si="0"/>
        <v>1.2102585218081821</v>
      </c>
      <c r="G15" s="318">
        <v>2.4689999999999999</v>
      </c>
      <c r="H15" s="320">
        <f>G15/1.3362</f>
        <v>1.8477772788504714</v>
      </c>
    </row>
    <row r="16" spans="1:8" x14ac:dyDescent="0.2">
      <c r="A16" s="314" t="s">
        <v>441</v>
      </c>
      <c r="B16" s="315">
        <v>100</v>
      </c>
      <c r="C16" s="316" t="s">
        <v>431</v>
      </c>
      <c r="D16" s="317">
        <v>40178</v>
      </c>
      <c r="E16" s="318">
        <v>6330</v>
      </c>
      <c r="F16" s="319">
        <f t="shared" si="0"/>
        <v>1.4075829383886256</v>
      </c>
      <c r="G16" s="318">
        <v>89.1</v>
      </c>
      <c r="H16" s="320">
        <f>G16/0.8642</f>
        <v>103.10113399676001</v>
      </c>
    </row>
    <row r="17" spans="1:8" ht="25.5" x14ac:dyDescent="0.2">
      <c r="A17" s="314" t="s">
        <v>442</v>
      </c>
      <c r="B17" s="315">
        <v>100</v>
      </c>
      <c r="C17" s="316" t="s">
        <v>434</v>
      </c>
      <c r="D17" s="317">
        <v>40543</v>
      </c>
      <c r="E17" s="318">
        <v>104980</v>
      </c>
      <c r="F17" s="319">
        <f t="shared" si="0"/>
        <v>0.15297008954086491</v>
      </c>
      <c r="G17" s="318">
        <v>160.58799999999999</v>
      </c>
      <c r="H17" s="320">
        <f>G17/1.3362</f>
        <v>120.18260739410267</v>
      </c>
    </row>
    <row r="18" spans="1:8" x14ac:dyDescent="0.2">
      <c r="A18" s="314" t="s">
        <v>443</v>
      </c>
      <c r="B18" s="315">
        <v>100</v>
      </c>
      <c r="C18" s="316" t="s">
        <v>434</v>
      </c>
      <c r="D18" s="317">
        <v>40543</v>
      </c>
      <c r="E18" s="318">
        <v>10000</v>
      </c>
      <c r="F18" s="319">
        <f t="shared" si="0"/>
        <v>0.2</v>
      </c>
      <c r="G18" s="318">
        <v>20</v>
      </c>
      <c r="H18" s="320">
        <f>G18/1.3362</f>
        <v>14.967819188744199</v>
      </c>
    </row>
    <row r="19" spans="1:8" ht="25.5" x14ac:dyDescent="0.2">
      <c r="A19" s="314" t="s">
        <v>444</v>
      </c>
      <c r="B19" s="315">
        <v>100</v>
      </c>
      <c r="C19" s="316" t="s">
        <v>434</v>
      </c>
      <c r="D19" s="317">
        <v>40543</v>
      </c>
      <c r="E19" s="318">
        <v>705.9</v>
      </c>
      <c r="F19" s="319">
        <f t="shared" si="0"/>
        <v>0.4887377815554611</v>
      </c>
      <c r="G19" s="318">
        <v>3.45</v>
      </c>
      <c r="H19" s="320">
        <f>G19/1.3362</f>
        <v>2.5819488100583747</v>
      </c>
    </row>
    <row r="20" spans="1:8" ht="25.5" x14ac:dyDescent="0.2">
      <c r="A20" s="314" t="s">
        <v>445</v>
      </c>
      <c r="B20" s="315">
        <v>100</v>
      </c>
      <c r="C20" s="316" t="s">
        <v>434</v>
      </c>
      <c r="D20" s="317">
        <v>40724</v>
      </c>
      <c r="E20" s="318">
        <v>193732</v>
      </c>
      <c r="F20" s="319">
        <f t="shared" si="0"/>
        <v>0.68888980653686538</v>
      </c>
      <c r="G20" s="318">
        <v>1334.6</v>
      </c>
      <c r="H20" s="320">
        <f>G20/1.4453</f>
        <v>923.40690514080109</v>
      </c>
    </row>
    <row r="21" spans="1:8" ht="25.5" x14ac:dyDescent="0.2">
      <c r="A21" s="314" t="s">
        <v>446</v>
      </c>
      <c r="B21" s="315">
        <v>100</v>
      </c>
      <c r="C21" s="316" t="s">
        <v>434</v>
      </c>
      <c r="D21" s="317">
        <v>40724</v>
      </c>
      <c r="E21" s="318">
        <v>204332.36</v>
      </c>
      <c r="F21" s="319">
        <f t="shared" si="0"/>
        <v>0.96030800016208895</v>
      </c>
      <c r="G21" s="318">
        <v>1962.22</v>
      </c>
      <c r="H21" s="320">
        <f>G21/1.4453</f>
        <v>1357.6558499965406</v>
      </c>
    </row>
    <row r="22" spans="1:8" x14ac:dyDescent="0.2">
      <c r="A22" s="314" t="s">
        <v>447</v>
      </c>
      <c r="B22" s="315">
        <v>100</v>
      </c>
      <c r="C22" s="316" t="s">
        <v>434</v>
      </c>
      <c r="D22" s="317">
        <v>40724</v>
      </c>
      <c r="E22" s="318">
        <v>2369.3960000000002</v>
      </c>
      <c r="F22" s="319">
        <f t="shared" si="0"/>
        <v>0.83316592076630491</v>
      </c>
      <c r="G22" s="318">
        <v>19.741</v>
      </c>
      <c r="H22" s="320">
        <f>G22/1.4453</f>
        <v>13.658755967619179</v>
      </c>
    </row>
    <row r="23" spans="1:8" ht="25.5" x14ac:dyDescent="0.2">
      <c r="A23" s="314" t="s">
        <v>448</v>
      </c>
      <c r="B23" s="315">
        <v>100</v>
      </c>
      <c r="C23" s="316" t="s">
        <v>434</v>
      </c>
      <c r="D23" s="317">
        <v>40543</v>
      </c>
      <c r="E23" s="318">
        <v>5968.1180000000004</v>
      </c>
      <c r="F23" s="319">
        <f t="shared" si="0"/>
        <v>1.1707543316000117</v>
      </c>
      <c r="G23" s="318">
        <v>69.872</v>
      </c>
      <c r="H23" s="320">
        <f>G23/1.3362</f>
        <v>52.291573117796737</v>
      </c>
    </row>
    <row r="24" spans="1:8" x14ac:dyDescent="0.2">
      <c r="A24" s="314" t="s">
        <v>449</v>
      </c>
      <c r="B24" s="315">
        <v>0</v>
      </c>
      <c r="C24" s="316" t="s">
        <v>431</v>
      </c>
      <c r="D24" s="317">
        <v>40724</v>
      </c>
      <c r="E24" s="318">
        <v>237355.7</v>
      </c>
      <c r="F24" s="319">
        <f t="shared" si="0"/>
        <v>0.89060427029980738</v>
      </c>
      <c r="G24" s="318">
        <v>2113.9</v>
      </c>
      <c r="H24" s="320">
        <f>G24/0.8642</f>
        <v>2446.0772969220088</v>
      </c>
    </row>
    <row r="25" spans="1:8" ht="25.5" x14ac:dyDescent="0.2">
      <c r="A25" s="314" t="s">
        <v>450</v>
      </c>
      <c r="B25" s="315">
        <v>100</v>
      </c>
      <c r="C25" s="316" t="s">
        <v>434</v>
      </c>
      <c r="D25" s="317">
        <v>40543</v>
      </c>
      <c r="E25" s="318">
        <v>9991</v>
      </c>
      <c r="F25" s="319">
        <f t="shared" si="0"/>
        <v>0.40336302672405161</v>
      </c>
      <c r="G25" s="318">
        <v>40.299999999999997</v>
      </c>
      <c r="H25" s="320">
        <f>G25/1.3362</f>
        <v>30.160155665319561</v>
      </c>
    </row>
    <row r="26" spans="1:8" ht="25.5" x14ac:dyDescent="0.2">
      <c r="A26" s="314" t="s">
        <v>451</v>
      </c>
      <c r="B26" s="315">
        <v>100</v>
      </c>
      <c r="C26" s="316" t="s">
        <v>434</v>
      </c>
      <c r="D26" s="317">
        <v>40724</v>
      </c>
      <c r="E26" s="318">
        <v>1912.825</v>
      </c>
      <c r="F26" s="319">
        <f t="shared" si="0"/>
        <v>0.77267915256230968</v>
      </c>
      <c r="G26" s="318">
        <v>14.78</v>
      </c>
      <c r="H26" s="320">
        <f>G26/1.4453</f>
        <v>10.226250605410641</v>
      </c>
    </row>
    <row r="27" spans="1:8" x14ac:dyDescent="0.2">
      <c r="A27" s="321" t="s">
        <v>452</v>
      </c>
      <c r="B27" s="321"/>
      <c r="C27" s="322"/>
      <c r="D27" s="322"/>
      <c r="E27" s="323"/>
      <c r="F27" s="324"/>
      <c r="G27" s="323"/>
      <c r="H27" s="325">
        <f>SUM(H8:H26)</f>
        <v>13054.635794799642</v>
      </c>
    </row>
    <row r="28" spans="1:8" x14ac:dyDescent="0.2">
      <c r="A28" s="326"/>
      <c r="B28" s="326"/>
      <c r="C28" s="327"/>
      <c r="D28" s="328"/>
      <c r="E28" s="329"/>
      <c r="F28" s="330"/>
      <c r="G28" s="329"/>
      <c r="H28" s="331"/>
    </row>
    <row r="29" spans="1:8" x14ac:dyDescent="0.2">
      <c r="A29" s="332" t="s">
        <v>109</v>
      </c>
    </row>
    <row r="30" spans="1:8" ht="132" x14ac:dyDescent="0.2">
      <c r="A30" s="333" t="s">
        <v>453</v>
      </c>
    </row>
  </sheetData>
  <pageMargins left="0.70866141732283472" right="0.70866141732283472" top="0.78740157480314965" bottom="0.78740157480314965" header="0.31496062992125984" footer="0.31496062992125984"/>
  <pageSetup paperSize="9" scale="75" orientation="landscape"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3"/>
  <sheetViews>
    <sheetView zoomScaleNormal="100" workbookViewId="0">
      <selection sqref="A1:XFD1"/>
    </sheetView>
  </sheetViews>
  <sheetFormatPr baseColWidth="10" defaultRowHeight="12.75" x14ac:dyDescent="0.2"/>
  <cols>
    <col min="1" max="1" width="64.7109375" style="3" bestFit="1" customWidth="1"/>
    <col min="2" max="2" width="8.85546875" style="9" customWidth="1"/>
    <col min="3" max="3" width="6.7109375" style="8" customWidth="1"/>
    <col min="4" max="4" width="8.85546875" style="7" customWidth="1"/>
    <col min="5" max="5" width="7.140625" style="6" customWidth="1"/>
    <col min="6" max="6" width="8.85546875" style="5" customWidth="1"/>
    <col min="7" max="7" width="7.140625" style="4" customWidth="1"/>
    <col min="8" max="16384" width="11.42578125" style="3"/>
  </cols>
  <sheetData>
    <row r="1" spans="1:7" s="342" customFormat="1" x14ac:dyDescent="0.2">
      <c r="A1" s="342" t="s">
        <v>39</v>
      </c>
    </row>
    <row r="2" spans="1:7" s="343" customFormat="1" ht="15.75" customHeight="1" x14ac:dyDescent="0.2">
      <c r="A2" s="343" t="s">
        <v>38</v>
      </c>
    </row>
    <row r="3" spans="1:7" s="347" customFormat="1" ht="12.75" customHeight="1" x14ac:dyDescent="0.2"/>
    <row r="4" spans="1:7" s="13" customFormat="1" ht="12.75" customHeight="1" x14ac:dyDescent="0.2">
      <c r="A4" s="20"/>
      <c r="B4" s="348">
        <v>2008</v>
      </c>
      <c r="C4" s="348"/>
      <c r="D4" s="348">
        <v>2009</v>
      </c>
      <c r="E4" s="348"/>
      <c r="F4" s="348">
        <v>2010</v>
      </c>
      <c r="G4" s="348"/>
    </row>
    <row r="5" spans="1:7" s="13" customFormat="1" ht="12.75" customHeight="1" x14ac:dyDescent="0.2">
      <c r="A5" s="20"/>
      <c r="B5" s="19" t="s">
        <v>37</v>
      </c>
      <c r="C5" s="18" t="s">
        <v>36</v>
      </c>
      <c r="D5" s="19" t="s">
        <v>37</v>
      </c>
      <c r="E5" s="18" t="s">
        <v>36</v>
      </c>
      <c r="F5" s="19" t="s">
        <v>37</v>
      </c>
      <c r="G5" s="18" t="s">
        <v>36</v>
      </c>
    </row>
    <row r="6" spans="1:7" s="343" customFormat="1" ht="12.75" customHeight="1" x14ac:dyDescent="0.2"/>
    <row r="7" spans="1:7" s="349" customFormat="1" ht="12.75" customHeight="1" x14ac:dyDescent="0.2"/>
    <row r="8" spans="1:7" s="13" customFormat="1" ht="12.75" customHeight="1" x14ac:dyDescent="0.2">
      <c r="A8" s="17" t="s">
        <v>35</v>
      </c>
      <c r="B8" s="13">
        <v>23.7</v>
      </c>
      <c r="C8" s="13">
        <v>23.1</v>
      </c>
      <c r="D8" s="13">
        <v>22.6</v>
      </c>
      <c r="E8" s="14">
        <v>25</v>
      </c>
      <c r="F8" s="14">
        <v>20.36</v>
      </c>
      <c r="G8" s="14">
        <v>21.63</v>
      </c>
    </row>
    <row r="9" spans="1:7" s="350" customFormat="1" ht="12.75" customHeight="1" x14ac:dyDescent="0.2"/>
    <row r="10" spans="1:7" s="13" customFormat="1" ht="12.75" customHeight="1" x14ac:dyDescent="0.2">
      <c r="A10" s="15" t="s">
        <v>34</v>
      </c>
      <c r="B10" s="14">
        <v>5.0999999999999996</v>
      </c>
      <c r="C10" s="14">
        <v>5</v>
      </c>
      <c r="D10" s="14">
        <v>5.9</v>
      </c>
      <c r="E10" s="14">
        <v>6.5</v>
      </c>
      <c r="F10" s="14">
        <v>5.96</v>
      </c>
      <c r="G10" s="14">
        <v>6.33</v>
      </c>
    </row>
    <row r="11" spans="1:7" s="350" customFormat="1" ht="12.75" customHeight="1" x14ac:dyDescent="0.2"/>
    <row r="12" spans="1:7" s="13" customFormat="1" ht="12.75" customHeight="1" x14ac:dyDescent="0.2">
      <c r="A12" s="15" t="s">
        <v>33</v>
      </c>
      <c r="B12" s="13">
        <v>2.7</v>
      </c>
      <c r="C12" s="13">
        <v>2.7</v>
      </c>
      <c r="D12" s="13">
        <v>3.4</v>
      </c>
      <c r="E12" s="13">
        <v>3.8</v>
      </c>
      <c r="F12" s="14">
        <v>3.74</v>
      </c>
      <c r="G12" s="14">
        <v>3.97</v>
      </c>
    </row>
    <row r="13" spans="1:7" s="350" customFormat="1" ht="12.75" customHeight="1" x14ac:dyDescent="0.2"/>
    <row r="14" spans="1:7" s="10" customFormat="1" ht="12.75" customHeight="1" x14ac:dyDescent="0.2">
      <c r="A14" s="12" t="s">
        <v>32</v>
      </c>
      <c r="B14" s="10">
        <v>31.6</v>
      </c>
      <c r="C14" s="10">
        <v>30.7</v>
      </c>
      <c r="D14" s="10">
        <v>31.9</v>
      </c>
      <c r="E14" s="10">
        <v>35.299999999999997</v>
      </c>
      <c r="F14" s="11">
        <v>30.06</v>
      </c>
      <c r="G14" s="11">
        <v>31.94</v>
      </c>
    </row>
    <row r="15" spans="1:7" s="351" customFormat="1" ht="12.75" customHeight="1" x14ac:dyDescent="0.2"/>
    <row r="16" spans="1:7" s="13" customFormat="1" ht="12.75" customHeight="1" x14ac:dyDescent="0.2">
      <c r="A16" s="13" t="s">
        <v>31</v>
      </c>
      <c r="B16" s="14">
        <v>9.3000000000000007</v>
      </c>
      <c r="C16" s="14">
        <v>9</v>
      </c>
      <c r="D16" s="14">
        <v>6.3</v>
      </c>
      <c r="E16" s="14">
        <v>6.9</v>
      </c>
      <c r="F16" s="14">
        <v>4.1100000000000003</v>
      </c>
      <c r="G16" s="14">
        <v>4.3600000000000003</v>
      </c>
    </row>
    <row r="17" spans="1:7" s="350" customFormat="1" ht="12.75" customHeight="1" x14ac:dyDescent="0.2"/>
    <row r="18" spans="1:7" s="13" customFormat="1" ht="12.75" customHeight="1" x14ac:dyDescent="0.2">
      <c r="A18" s="13" t="s">
        <v>30</v>
      </c>
      <c r="B18" s="14">
        <v>0.1</v>
      </c>
      <c r="C18" s="14">
        <v>0.1</v>
      </c>
      <c r="D18" s="14">
        <v>0</v>
      </c>
      <c r="E18" s="14">
        <v>0</v>
      </c>
      <c r="F18" s="14">
        <v>0.05</v>
      </c>
      <c r="G18" s="14">
        <v>0.05</v>
      </c>
    </row>
    <row r="19" spans="1:7" s="350" customFormat="1" ht="12.75" customHeight="1" x14ac:dyDescent="0.2"/>
    <row r="20" spans="1:7" s="13" customFormat="1" ht="12.75" customHeight="1" x14ac:dyDescent="0.2">
      <c r="A20" s="13" t="s">
        <v>29</v>
      </c>
      <c r="B20" s="13">
        <v>3.7</v>
      </c>
      <c r="C20" s="13">
        <v>3.6</v>
      </c>
      <c r="D20" s="13">
        <v>3.9</v>
      </c>
      <c r="E20" s="13">
        <v>4.4000000000000004</v>
      </c>
      <c r="F20" s="14">
        <v>2.63</v>
      </c>
      <c r="G20" s="14">
        <v>2.79</v>
      </c>
    </row>
    <row r="21" spans="1:7" s="350" customFormat="1" ht="12.75" customHeight="1" x14ac:dyDescent="0.2"/>
    <row r="22" spans="1:7" s="10" customFormat="1" ht="12.75" customHeight="1" x14ac:dyDescent="0.2">
      <c r="A22" s="12" t="s">
        <v>28</v>
      </c>
      <c r="B22" s="10">
        <v>13.1</v>
      </c>
      <c r="C22" s="10">
        <v>12.8</v>
      </c>
      <c r="D22" s="10">
        <v>10.199999999999999</v>
      </c>
      <c r="E22" s="10">
        <v>11.3</v>
      </c>
      <c r="F22" s="11">
        <v>6.78</v>
      </c>
      <c r="G22" s="11">
        <v>7.2</v>
      </c>
    </row>
    <row r="23" spans="1:7" s="351" customFormat="1" ht="12.75" customHeight="1" x14ac:dyDescent="0.2"/>
    <row r="24" spans="1:7" s="10" customFormat="1" ht="12.75" customHeight="1" x14ac:dyDescent="0.2">
      <c r="A24" s="12" t="s">
        <v>27</v>
      </c>
      <c r="B24" s="10">
        <v>44.7</v>
      </c>
      <c r="C24" s="10">
        <v>43.5</v>
      </c>
      <c r="D24" s="10">
        <v>42.1</v>
      </c>
      <c r="E24" s="10">
        <v>46.6</v>
      </c>
      <c r="F24" s="11">
        <v>36.840000000000003</v>
      </c>
      <c r="G24" s="11">
        <v>39.14</v>
      </c>
    </row>
    <row r="25" spans="1:7" s="351" customFormat="1" ht="12.75" customHeight="1" x14ac:dyDescent="0.2"/>
    <row r="26" spans="1:7" s="13" customFormat="1" ht="12.75" customHeight="1" x14ac:dyDescent="0.2">
      <c r="A26" s="15" t="s">
        <v>26</v>
      </c>
      <c r="B26" s="13">
        <v>22.1</v>
      </c>
      <c r="C26" s="13">
        <v>21.5</v>
      </c>
      <c r="D26" s="13">
        <v>21.2</v>
      </c>
      <c r="E26" s="13">
        <v>23.5</v>
      </c>
      <c r="F26" s="14">
        <v>28.77</v>
      </c>
      <c r="G26" s="14">
        <v>30.56</v>
      </c>
    </row>
    <row r="27" spans="1:7" s="350" customFormat="1" ht="12.75" customHeight="1" x14ac:dyDescent="0.2"/>
    <row r="28" spans="1:7" s="13" customFormat="1" ht="12.75" customHeight="1" x14ac:dyDescent="0.2">
      <c r="A28" s="13" t="s">
        <v>25</v>
      </c>
      <c r="B28" s="13">
        <v>3.7</v>
      </c>
      <c r="C28" s="13">
        <v>3.6</v>
      </c>
      <c r="D28" s="13">
        <v>3.6</v>
      </c>
      <c r="E28" s="13">
        <v>3.9</v>
      </c>
      <c r="F28" s="14">
        <v>5.27</v>
      </c>
      <c r="G28" s="14">
        <v>5.6</v>
      </c>
    </row>
    <row r="29" spans="1:7" s="350" customFormat="1" ht="12.75" customHeight="1" x14ac:dyDescent="0.2"/>
    <row r="30" spans="1:7" s="16" customFormat="1" ht="12.75" customHeight="1" x14ac:dyDescent="0.2">
      <c r="A30" s="12" t="s">
        <v>24</v>
      </c>
      <c r="B30" s="10">
        <v>25.8</v>
      </c>
      <c r="C30" s="10">
        <v>25.1</v>
      </c>
      <c r="D30" s="10">
        <v>24.7</v>
      </c>
      <c r="E30" s="10">
        <v>27.4</v>
      </c>
      <c r="F30" s="11">
        <v>34.04</v>
      </c>
      <c r="G30" s="11">
        <v>36.159999999999997</v>
      </c>
    </row>
    <row r="31" spans="1:7" s="352" customFormat="1" ht="12.75" customHeight="1" x14ac:dyDescent="0.2"/>
    <row r="32" spans="1:7" s="13" customFormat="1" ht="12.75" customHeight="1" x14ac:dyDescent="0.2">
      <c r="A32" s="13" t="s">
        <v>23</v>
      </c>
      <c r="B32" s="13">
        <v>21.1</v>
      </c>
      <c r="C32" s="13">
        <v>20.5</v>
      </c>
      <c r="D32" s="13">
        <v>10.8</v>
      </c>
      <c r="E32" s="13">
        <v>11.9</v>
      </c>
      <c r="F32" s="14">
        <v>14.5</v>
      </c>
      <c r="G32" s="14">
        <v>15.41</v>
      </c>
    </row>
    <row r="33" spans="1:7" s="350" customFormat="1" ht="12.75" customHeight="1" x14ac:dyDescent="0.2"/>
    <row r="34" spans="1:7" s="13" customFormat="1" ht="12.75" customHeight="1" x14ac:dyDescent="0.2">
      <c r="A34" s="15" t="s">
        <v>22</v>
      </c>
      <c r="B34" s="13">
        <v>2.7</v>
      </c>
      <c r="C34" s="13">
        <v>2.6</v>
      </c>
      <c r="D34" s="13">
        <v>3.2</v>
      </c>
      <c r="E34" s="13">
        <v>3.6</v>
      </c>
      <c r="F34" s="14">
        <v>1.61</v>
      </c>
      <c r="G34" s="14">
        <v>1.71</v>
      </c>
    </row>
    <row r="35" spans="1:7" s="350" customFormat="1" ht="12.75" customHeight="1" x14ac:dyDescent="0.2"/>
    <row r="36" spans="1:7" s="13" customFormat="1" ht="12.75" customHeight="1" x14ac:dyDescent="0.2">
      <c r="A36" s="15" t="s">
        <v>21</v>
      </c>
      <c r="B36" s="13">
        <v>8.5</v>
      </c>
      <c r="C36" s="13">
        <v>8.3000000000000007</v>
      </c>
      <c r="D36" s="13">
        <v>9.5</v>
      </c>
      <c r="E36" s="13">
        <v>10.6</v>
      </c>
      <c r="F36" s="14">
        <v>7.13</v>
      </c>
      <c r="G36" s="14">
        <v>7.57</v>
      </c>
    </row>
    <row r="37" spans="1:7" s="350" customFormat="1" ht="12.75" customHeight="1" x14ac:dyDescent="0.2"/>
    <row r="38" spans="1:7" s="10" customFormat="1" ht="12.75" customHeight="1" x14ac:dyDescent="0.2">
      <c r="A38" s="12" t="s">
        <v>20</v>
      </c>
      <c r="B38" s="10">
        <v>32.299999999999997</v>
      </c>
      <c r="C38" s="10">
        <v>31.4</v>
      </c>
      <c r="D38" s="10">
        <v>23.6</v>
      </c>
      <c r="E38" s="10">
        <v>26.1</v>
      </c>
      <c r="F38" s="11">
        <v>23.24</v>
      </c>
      <c r="G38" s="11">
        <v>24.7</v>
      </c>
    </row>
    <row r="39" spans="1:7" s="352" customFormat="1" ht="12.75" customHeight="1" x14ac:dyDescent="0.2"/>
    <row r="40" spans="1:7" s="10" customFormat="1" ht="12.75" customHeight="1" x14ac:dyDescent="0.2">
      <c r="A40" s="12" t="s">
        <v>19</v>
      </c>
      <c r="B40" s="11">
        <v>102.8</v>
      </c>
      <c r="C40" s="11">
        <v>100</v>
      </c>
      <c r="D40" s="11">
        <v>90.4</v>
      </c>
      <c r="E40" s="11">
        <v>100</v>
      </c>
      <c r="F40" s="11">
        <v>94.13</v>
      </c>
      <c r="G40" s="11">
        <v>100</v>
      </c>
    </row>
    <row r="42" spans="1:7" s="346" customFormat="1" ht="26.25" customHeight="1" x14ac:dyDescent="0.2">
      <c r="A42" s="346" t="s">
        <v>18</v>
      </c>
    </row>
    <row r="43" spans="1:7" s="345" customFormat="1" ht="39.75" customHeight="1" x14ac:dyDescent="0.2">
      <c r="A43" s="344" t="s">
        <v>17</v>
      </c>
    </row>
  </sheetData>
  <mergeCells count="26">
    <mergeCell ref="A31:XFD31"/>
    <mergeCell ref="A33:XFD33"/>
    <mergeCell ref="A35:XFD35"/>
    <mergeCell ref="A37:XFD37"/>
    <mergeCell ref="A39:XFD39"/>
    <mergeCell ref="A21:XFD21"/>
    <mergeCell ref="A23:XFD23"/>
    <mergeCell ref="A25:XFD25"/>
    <mergeCell ref="A27:XFD27"/>
    <mergeCell ref="A29:XFD29"/>
    <mergeCell ref="A1:XFD1"/>
    <mergeCell ref="A2:XFD2"/>
    <mergeCell ref="A43:XFD43"/>
    <mergeCell ref="A42:XFD42"/>
    <mergeCell ref="A3:XFD3"/>
    <mergeCell ref="B4:C4"/>
    <mergeCell ref="D4:E4"/>
    <mergeCell ref="F4:G4"/>
    <mergeCell ref="A6:XFD6"/>
    <mergeCell ref="A7:XFD7"/>
    <mergeCell ref="A9:XFD9"/>
    <mergeCell ref="A11:XFD11"/>
    <mergeCell ref="A13:XFD13"/>
    <mergeCell ref="A15:XFD15"/>
    <mergeCell ref="A17:XFD17"/>
    <mergeCell ref="A19:XFD19"/>
  </mergeCells>
  <pageMargins left="0.70866141732283472" right="0.70866141732283472" top="0.78740157480314965" bottom="0.78740157480314965" header="0.31496062992125984" footer="0.31496062992125984"/>
  <pageSetup paperSize="9" scale="53" orientation="landscape" horizontalDpi="300" verticalDpi="3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5"/>
  <sheetViews>
    <sheetView workbookViewId="0">
      <selection sqref="A1:XFD1"/>
    </sheetView>
  </sheetViews>
  <sheetFormatPr baseColWidth="10" defaultRowHeight="12.75" x14ac:dyDescent="0.2"/>
  <cols>
    <col min="1" max="1" width="7.42578125" style="21" customWidth="1"/>
    <col min="2" max="2" width="15.5703125" style="21" customWidth="1"/>
    <col min="3" max="3" width="6.42578125" style="21" customWidth="1"/>
    <col min="4" max="4" width="6" style="21" customWidth="1"/>
    <col min="5" max="5" width="7.85546875" style="21" customWidth="1"/>
    <col min="6" max="6" width="8" style="21" customWidth="1"/>
    <col min="7" max="7" width="7.7109375" style="21" customWidth="1"/>
    <col min="8" max="8" width="8.85546875" style="21" customWidth="1"/>
    <col min="9" max="9" width="7" style="21" customWidth="1"/>
    <col min="10" max="16384" width="11.42578125" style="21"/>
  </cols>
  <sheetData>
    <row r="1" spans="1:9" s="359" customFormat="1" x14ac:dyDescent="0.2">
      <c r="A1" s="359" t="s">
        <v>49</v>
      </c>
    </row>
    <row r="2" spans="1:9" s="354" customFormat="1" x14ac:dyDescent="0.2">
      <c r="A2" s="354" t="s">
        <v>48</v>
      </c>
    </row>
    <row r="3" spans="1:9" s="355" customFormat="1" x14ac:dyDescent="0.2"/>
    <row r="4" spans="1:9" s="22" customFormat="1" x14ac:dyDescent="0.2">
      <c r="A4" s="26"/>
      <c r="B4" s="26"/>
      <c r="C4" s="25">
        <v>2006</v>
      </c>
      <c r="D4" s="25">
        <v>2007</v>
      </c>
      <c r="E4" s="25">
        <v>2008</v>
      </c>
      <c r="F4" s="25">
        <v>2009</v>
      </c>
      <c r="G4" s="25">
        <v>2010</v>
      </c>
      <c r="H4" s="25">
        <v>2011</v>
      </c>
      <c r="I4" s="25">
        <v>2012</v>
      </c>
    </row>
    <row r="5" spans="1:9" s="22" customFormat="1" ht="12.75" customHeight="1" x14ac:dyDescent="0.2">
      <c r="A5" s="26"/>
      <c r="B5" s="26"/>
      <c r="C5" s="356" t="s">
        <v>47</v>
      </c>
      <c r="D5" s="356"/>
      <c r="E5" s="356"/>
      <c r="F5" s="356"/>
      <c r="G5" s="356"/>
      <c r="H5" s="356" t="s">
        <v>46</v>
      </c>
      <c r="I5" s="356"/>
    </row>
    <row r="6" spans="1:9" s="357" customFormat="1" ht="12.75" customHeight="1" x14ac:dyDescent="0.2"/>
    <row r="7" spans="1:9" s="357" customFormat="1" x14ac:dyDescent="0.2"/>
    <row r="8" spans="1:9" s="22" customFormat="1" ht="13.5" customHeight="1" x14ac:dyDescent="0.2">
      <c r="A8" s="358" t="s">
        <v>45</v>
      </c>
      <c r="B8" s="358"/>
      <c r="C8" s="32">
        <v>1194</v>
      </c>
      <c r="D8" s="28">
        <v>1321</v>
      </c>
      <c r="E8" s="31">
        <v>1188</v>
      </c>
      <c r="F8" s="23">
        <v>820</v>
      </c>
      <c r="G8" s="23">
        <v>912</v>
      </c>
      <c r="H8" s="23">
        <v>842</v>
      </c>
      <c r="I8" s="23">
        <v>1456</v>
      </c>
    </row>
    <row r="9" spans="1:9" s="22" customFormat="1" x14ac:dyDescent="0.2">
      <c r="A9" s="358" t="s">
        <v>44</v>
      </c>
      <c r="B9" s="358"/>
      <c r="C9" s="25">
        <v>0.47</v>
      </c>
      <c r="D9" s="30">
        <v>0.5</v>
      </c>
      <c r="E9" s="30">
        <v>0.43</v>
      </c>
      <c r="F9" s="29">
        <v>0.3</v>
      </c>
      <c r="G9" s="29">
        <v>0.32</v>
      </c>
      <c r="H9" s="22">
        <v>0.28000000000000003</v>
      </c>
      <c r="I9" s="22">
        <v>0.47</v>
      </c>
    </row>
    <row r="10" spans="1:9" s="22" customFormat="1" x14ac:dyDescent="0.2">
      <c r="B10" s="26" t="s">
        <v>43</v>
      </c>
      <c r="C10" s="26"/>
      <c r="D10" s="28"/>
      <c r="E10" s="28"/>
    </row>
    <row r="11" spans="1:9" s="22" customFormat="1" ht="13.5" customHeight="1" x14ac:dyDescent="0.2">
      <c r="B11" s="26" t="s">
        <v>42</v>
      </c>
      <c r="C11" s="25">
        <v>870</v>
      </c>
      <c r="D11" s="28">
        <v>967</v>
      </c>
      <c r="E11" s="27">
        <v>855</v>
      </c>
      <c r="F11" s="23">
        <v>364</v>
      </c>
      <c r="G11" s="23">
        <v>462</v>
      </c>
      <c r="H11" s="23">
        <v>370</v>
      </c>
      <c r="I11" s="23">
        <v>947</v>
      </c>
    </row>
    <row r="12" spans="1:9" s="22" customFormat="1" ht="12.75" customHeight="1" x14ac:dyDescent="0.2">
      <c r="B12" s="26" t="s">
        <v>41</v>
      </c>
      <c r="C12" s="25">
        <v>324</v>
      </c>
      <c r="D12" s="24">
        <v>354</v>
      </c>
      <c r="E12" s="24">
        <v>333</v>
      </c>
      <c r="F12" s="23">
        <v>456</v>
      </c>
      <c r="G12" s="23">
        <v>450</v>
      </c>
      <c r="H12" s="23">
        <v>471</v>
      </c>
      <c r="I12" s="23">
        <v>509</v>
      </c>
    </row>
    <row r="14" spans="1:9" s="353" customFormat="1" ht="12.75" customHeight="1" x14ac:dyDescent="0.2">
      <c r="A14" s="353" t="s">
        <v>40</v>
      </c>
    </row>
    <row r="15" spans="1:9" s="354" customFormat="1" ht="24.75" customHeight="1" x14ac:dyDescent="0.2">
      <c r="A15" s="353"/>
    </row>
  </sheetData>
  <mergeCells count="11">
    <mergeCell ref="A1:XFD1"/>
    <mergeCell ref="A2:XFD2"/>
    <mergeCell ref="A15:XFD15"/>
    <mergeCell ref="A14:XFD14"/>
    <mergeCell ref="A3:XFD3"/>
    <mergeCell ref="C5:G5"/>
    <mergeCell ref="H5:I5"/>
    <mergeCell ref="A6:XFD6"/>
    <mergeCell ref="A7:XFD7"/>
    <mergeCell ref="A8:B8"/>
    <mergeCell ref="A9:B9"/>
  </mergeCells>
  <pageMargins left="0.7" right="0.7" top="0.78740157499999996" bottom="0.78740157499999996" header="0.3" footer="0.3"/>
  <pageSetup paperSize="9" orientation="portrait" horizontalDpi="300"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6"/>
  <sheetViews>
    <sheetView zoomScaleNormal="100" workbookViewId="0">
      <selection sqref="A1:XFD1"/>
    </sheetView>
  </sheetViews>
  <sheetFormatPr baseColWidth="10" defaultRowHeight="12.75" x14ac:dyDescent="0.2"/>
  <cols>
    <col min="1" max="1" width="4" style="21" customWidth="1"/>
    <col min="2" max="2" width="35.42578125" style="21" customWidth="1"/>
    <col min="3" max="3" width="16" style="21" customWidth="1"/>
    <col min="4" max="4" width="19.140625" style="21" customWidth="1"/>
    <col min="5" max="5" width="19.5703125" style="21" customWidth="1"/>
    <col min="6" max="16384" width="11.42578125" style="21"/>
  </cols>
  <sheetData>
    <row r="1" spans="1:5" s="360" customFormat="1" x14ac:dyDescent="0.2">
      <c r="A1" s="360" t="s">
        <v>61</v>
      </c>
    </row>
    <row r="2" spans="1:5" s="361" customFormat="1" x14ac:dyDescent="0.2">
      <c r="A2" s="361" t="s">
        <v>60</v>
      </c>
    </row>
    <row r="3" spans="1:5" s="363" customFormat="1" x14ac:dyDescent="0.2"/>
    <row r="4" spans="1:5" s="35" customFormat="1" ht="38.25" x14ac:dyDescent="0.2">
      <c r="A4" s="40"/>
      <c r="B4" s="40"/>
      <c r="C4" s="39" t="s">
        <v>59</v>
      </c>
      <c r="D4" s="27" t="s">
        <v>58</v>
      </c>
      <c r="E4" s="27" t="s">
        <v>57</v>
      </c>
    </row>
    <row r="5" spans="1:5" s="364" customFormat="1" x14ac:dyDescent="0.2"/>
    <row r="6" spans="1:5" s="365" customFormat="1" x14ac:dyDescent="0.2"/>
    <row r="7" spans="1:5" s="35" customFormat="1" x14ac:dyDescent="0.2">
      <c r="A7" s="366" t="s">
        <v>56</v>
      </c>
      <c r="B7" s="366"/>
      <c r="C7" s="37">
        <v>912353343</v>
      </c>
      <c r="D7" s="33">
        <v>892367120</v>
      </c>
      <c r="E7" s="33">
        <v>19986223</v>
      </c>
    </row>
    <row r="8" spans="1:5" s="35" customFormat="1" x14ac:dyDescent="0.2">
      <c r="A8" s="367" t="s">
        <v>42</v>
      </c>
      <c r="B8" s="367"/>
      <c r="C8" s="37">
        <v>462386029</v>
      </c>
      <c r="D8" s="33">
        <v>442399806</v>
      </c>
      <c r="E8" s="33">
        <v>19986223</v>
      </c>
    </row>
    <row r="9" spans="1:5" s="35" customFormat="1" x14ac:dyDescent="0.2">
      <c r="B9" s="13" t="s">
        <v>55</v>
      </c>
      <c r="C9" s="38">
        <v>460581785</v>
      </c>
      <c r="D9" s="33">
        <v>440595562</v>
      </c>
      <c r="E9" s="33">
        <v>19986223</v>
      </c>
    </row>
    <row r="10" spans="1:5" s="35" customFormat="1" x14ac:dyDescent="0.2">
      <c r="B10" s="13" t="s">
        <v>54</v>
      </c>
      <c r="C10" s="37">
        <v>1804244</v>
      </c>
      <c r="D10" s="33">
        <v>1804244</v>
      </c>
      <c r="E10" s="36" t="s">
        <v>53</v>
      </c>
    </row>
    <row r="11" spans="1:5" s="35" customFormat="1" x14ac:dyDescent="0.2">
      <c r="A11" s="350" t="s">
        <v>41</v>
      </c>
      <c r="B11" s="350"/>
      <c r="C11" s="37">
        <v>449967314</v>
      </c>
      <c r="D11" s="33">
        <v>449967314</v>
      </c>
      <c r="E11" s="36" t="s">
        <v>53</v>
      </c>
    </row>
    <row r="12" spans="1:5" s="347" customFormat="1" x14ac:dyDescent="0.2"/>
    <row r="13" spans="1:5" s="13" customFormat="1" ht="14.25" x14ac:dyDescent="0.2">
      <c r="A13" s="350" t="s">
        <v>52</v>
      </c>
      <c r="B13" s="350"/>
      <c r="C13" s="34" t="s">
        <v>51</v>
      </c>
      <c r="D13" s="33"/>
      <c r="E13" s="33"/>
    </row>
    <row r="15" spans="1:5" s="361" customFormat="1" x14ac:dyDescent="0.2">
      <c r="A15" s="361" t="s">
        <v>40</v>
      </c>
    </row>
    <row r="16" spans="1:5" s="361" customFormat="1" ht="27.75" customHeight="1" x14ac:dyDescent="0.2">
      <c r="A16" s="362" t="s">
        <v>50</v>
      </c>
    </row>
  </sheetData>
  <mergeCells count="12">
    <mergeCell ref="A1:XFD1"/>
    <mergeCell ref="A2:XFD2"/>
    <mergeCell ref="A16:XFD16"/>
    <mergeCell ref="A15:XFD15"/>
    <mergeCell ref="A3:XFD3"/>
    <mergeCell ref="A5:XFD5"/>
    <mergeCell ref="A6:XFD6"/>
    <mergeCell ref="A7:B7"/>
    <mergeCell ref="A8:B8"/>
    <mergeCell ref="A11:B11"/>
    <mergeCell ref="A12:XFD12"/>
    <mergeCell ref="A13:B13"/>
  </mergeCells>
  <pageMargins left="0.70866141732283472" right="0.70866141732283472" top="0.78740157480314965" bottom="0.78740157480314965" header="0.31496062992125984" footer="0.31496062992125984"/>
  <pageSetup paperSize="9" scale="94" orientation="portrait" horizontalDpi="300" verticalDpi="3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62"/>
  <sheetViews>
    <sheetView zoomScaleNormal="100" workbookViewId="0">
      <selection sqref="A1:XFD1"/>
    </sheetView>
  </sheetViews>
  <sheetFormatPr baseColWidth="10" defaultRowHeight="15" x14ac:dyDescent="0.25"/>
  <cols>
    <col min="1" max="2" width="3.7109375" style="41" customWidth="1"/>
    <col min="3" max="3" width="10.28515625" style="41" customWidth="1"/>
    <col min="4" max="4" width="48.42578125" style="41" customWidth="1"/>
    <col min="5" max="5" width="13.42578125" style="41" bestFit="1" customWidth="1"/>
    <col min="6" max="9" width="11.42578125" style="41"/>
    <col min="10" max="10" width="13.42578125" style="41" bestFit="1" customWidth="1"/>
    <col min="11" max="12" width="11.42578125" style="41"/>
    <col min="13" max="13" width="14" style="41" customWidth="1"/>
    <col min="14" max="14" width="13.140625" style="41" customWidth="1"/>
    <col min="15" max="16" width="14.42578125" style="41" customWidth="1"/>
    <col min="17" max="17" width="11.42578125" style="41"/>
    <col min="18" max="18" width="13.42578125" style="41" bestFit="1" customWidth="1"/>
    <col min="19" max="16384" width="11.42578125" style="41"/>
  </cols>
  <sheetData>
    <row r="1" spans="1:18" s="368" customFormat="1" ht="16.5" x14ac:dyDescent="0.25">
      <c r="A1" s="368" t="s">
        <v>107</v>
      </c>
    </row>
    <row r="2" spans="1:18" s="369" customFormat="1" ht="12.75" x14ac:dyDescent="0.2">
      <c r="A2" s="369" t="s">
        <v>106</v>
      </c>
    </row>
    <row r="3" spans="1:18" s="373" customFormat="1" x14ac:dyDescent="0.25"/>
    <row r="4" spans="1:18" s="64" customFormat="1" ht="51" x14ac:dyDescent="0.25">
      <c r="A4" s="374" t="s">
        <v>105</v>
      </c>
      <c r="B4" s="374"/>
      <c r="C4" s="374"/>
      <c r="D4" s="374"/>
      <c r="E4" s="72" t="s">
        <v>104</v>
      </c>
      <c r="F4" s="375" t="s">
        <v>103</v>
      </c>
      <c r="G4" s="375"/>
      <c r="H4" s="375"/>
      <c r="I4" s="72" t="s">
        <v>102</v>
      </c>
      <c r="J4" s="376" t="s">
        <v>101</v>
      </c>
      <c r="K4" s="376"/>
      <c r="L4" s="72" t="s">
        <v>100</v>
      </c>
      <c r="M4" s="72" t="s">
        <v>99</v>
      </c>
      <c r="N4" s="72" t="s">
        <v>98</v>
      </c>
      <c r="O4" s="72" t="s">
        <v>97</v>
      </c>
      <c r="P4" s="72" t="s">
        <v>96</v>
      </c>
      <c r="Q4" s="72" t="s">
        <v>95</v>
      </c>
      <c r="R4" s="74" t="s">
        <v>94</v>
      </c>
    </row>
    <row r="5" spans="1:18" s="64" customFormat="1" ht="63.75" x14ac:dyDescent="0.25">
      <c r="A5" s="377"/>
      <c r="B5" s="377"/>
      <c r="C5" s="377"/>
      <c r="D5" s="377"/>
      <c r="E5" s="73"/>
      <c r="F5" s="375" t="s">
        <v>93</v>
      </c>
      <c r="G5" s="375"/>
      <c r="H5" s="68" t="s">
        <v>92</v>
      </c>
      <c r="I5" s="72" t="s">
        <v>91</v>
      </c>
      <c r="J5" s="72" t="s">
        <v>90</v>
      </c>
      <c r="K5" s="71" t="s">
        <v>89</v>
      </c>
      <c r="L5" s="67"/>
      <c r="M5" s="67"/>
      <c r="N5" s="67"/>
      <c r="O5" s="66"/>
      <c r="P5" s="66"/>
      <c r="Q5" s="65"/>
    </row>
    <row r="6" spans="1:18" s="64" customFormat="1" ht="25.5" x14ac:dyDescent="0.25">
      <c r="A6" s="378" t="s">
        <v>88</v>
      </c>
      <c r="B6" s="378"/>
      <c r="C6" s="378"/>
      <c r="D6" s="378"/>
      <c r="E6" s="70"/>
      <c r="F6" s="69" t="s">
        <v>87</v>
      </c>
      <c r="G6" s="69" t="s">
        <v>86</v>
      </c>
      <c r="H6" s="68"/>
      <c r="I6" s="67"/>
      <c r="J6" s="67"/>
      <c r="K6" s="67"/>
      <c r="L6" s="67"/>
      <c r="M6" s="67"/>
      <c r="N6" s="67"/>
      <c r="O6" s="66"/>
      <c r="P6" s="66"/>
      <c r="Q6" s="65"/>
    </row>
    <row r="7" spans="1:18" s="379" customFormat="1" x14ac:dyDescent="0.25"/>
    <row r="8" spans="1:18" s="373" customFormat="1" x14ac:dyDescent="0.25"/>
    <row r="9" spans="1:18" s="59" customFormat="1" ht="12.75" x14ac:dyDescent="0.2">
      <c r="A9" s="63" t="s">
        <v>56</v>
      </c>
      <c r="B9" s="63"/>
      <c r="C9" s="63"/>
      <c r="D9" s="63"/>
      <c r="E9" s="61">
        <v>912353343.12820005</v>
      </c>
      <c r="F9" s="61">
        <v>104682382.61969998</v>
      </c>
      <c r="G9" s="61"/>
      <c r="H9" s="61">
        <v>8920960.2600000016</v>
      </c>
      <c r="I9" s="62">
        <v>50729745.659999996</v>
      </c>
      <c r="J9" s="61">
        <v>595185305.25419998</v>
      </c>
      <c r="K9" s="61">
        <v>16382742.390000001</v>
      </c>
      <c r="L9" s="60">
        <v>69204288.600300118</v>
      </c>
      <c r="M9" s="59">
        <v>18610724.279999997</v>
      </c>
      <c r="N9" s="59">
        <v>20458801.040000003</v>
      </c>
      <c r="O9" s="59">
        <v>5033283.3</v>
      </c>
      <c r="P9" s="59">
        <v>13434105</v>
      </c>
      <c r="Q9" s="60">
        <v>16321521.640000001</v>
      </c>
      <c r="R9" s="60">
        <v>892367120.39420009</v>
      </c>
    </row>
    <row r="10" spans="1:18" s="380" customFormat="1" x14ac:dyDescent="0.25"/>
    <row r="11" spans="1:18" s="56" customFormat="1" ht="12.75" x14ac:dyDescent="0.2">
      <c r="A11" s="58" t="s">
        <v>42</v>
      </c>
      <c r="B11" s="58"/>
      <c r="C11" s="58"/>
      <c r="D11" s="58"/>
      <c r="E11" s="57">
        <v>462386028.94410008</v>
      </c>
      <c r="F11" s="57">
        <v>104682382.61969998</v>
      </c>
      <c r="G11" s="57"/>
      <c r="H11" s="57">
        <v>8920960.2600000016</v>
      </c>
      <c r="I11" s="57">
        <v>26102157.829999998</v>
      </c>
      <c r="J11" s="57">
        <v>182482358.1101</v>
      </c>
      <c r="K11" s="57">
        <v>16382742.390000001</v>
      </c>
      <c r="L11" s="57">
        <v>69189517.120300114</v>
      </c>
      <c r="M11" s="56">
        <v>18610724.279999997</v>
      </c>
      <c r="N11" s="56">
        <v>19893175.080000002</v>
      </c>
      <c r="O11" s="56">
        <v>1668888</v>
      </c>
      <c r="P11" s="56">
        <v>13434105</v>
      </c>
      <c r="Q11" s="57">
        <v>7629535.1699999999</v>
      </c>
      <c r="R11" s="57">
        <v>442399806.21010011</v>
      </c>
    </row>
    <row r="12" spans="1:18" s="380" customFormat="1" x14ac:dyDescent="0.25"/>
    <row r="13" spans="1:18" s="51" customFormat="1" ht="12.75" x14ac:dyDescent="0.2">
      <c r="A13" s="55" t="s">
        <v>55</v>
      </c>
      <c r="B13" s="55"/>
      <c r="C13" s="55"/>
      <c r="D13" s="55"/>
      <c r="E13" s="52">
        <v>460581784.7341001</v>
      </c>
      <c r="F13" s="54">
        <v>104682382.61969998</v>
      </c>
      <c r="G13" s="54">
        <v>8665990.8599999994</v>
      </c>
      <c r="H13" s="52">
        <v>8920960.2600000016</v>
      </c>
      <c r="I13" s="52">
        <v>26102157.829999998</v>
      </c>
      <c r="J13" s="52">
        <v>179385076.90009999</v>
      </c>
      <c r="K13" s="52">
        <v>12226192.26</v>
      </c>
      <c r="L13" s="52">
        <v>69189517.120300114</v>
      </c>
      <c r="M13" s="51">
        <v>18610724.279999997</v>
      </c>
      <c r="N13" s="51">
        <v>19893175.080000002</v>
      </c>
      <c r="O13" s="51">
        <v>1668888</v>
      </c>
      <c r="P13" s="51">
        <v>13434105</v>
      </c>
      <c r="Q13" s="52">
        <v>7629535.1699999999</v>
      </c>
      <c r="R13" s="52">
        <v>440595562.00010014</v>
      </c>
    </row>
    <row r="14" spans="1:18" s="380" customFormat="1" x14ac:dyDescent="0.25"/>
    <row r="15" spans="1:18" s="51" customFormat="1" ht="12.75" x14ac:dyDescent="0.2">
      <c r="C15" s="51" t="s">
        <v>85</v>
      </c>
      <c r="E15" s="52">
        <v>9400000</v>
      </c>
      <c r="F15" s="53">
        <v>9400000</v>
      </c>
      <c r="G15" s="53"/>
      <c r="H15" s="53"/>
      <c r="I15" s="53"/>
      <c r="J15" s="53"/>
      <c r="K15" s="53"/>
      <c r="L15" s="53"/>
      <c r="Q15" s="53"/>
      <c r="R15" s="52">
        <v>9400000</v>
      </c>
    </row>
    <row r="16" spans="1:18" s="380" customFormat="1" x14ac:dyDescent="0.25"/>
    <row r="17" spans="1:18" s="45" customFormat="1" x14ac:dyDescent="0.25">
      <c r="B17" s="50"/>
      <c r="C17" s="50" t="s">
        <v>84</v>
      </c>
      <c r="D17" s="50"/>
      <c r="E17" s="45">
        <v>75438804.140000001</v>
      </c>
      <c r="F17" s="45">
        <v>22341729.32</v>
      </c>
      <c r="H17" s="45">
        <v>5741833.3100000005</v>
      </c>
      <c r="I17" s="45">
        <v>5971580.79</v>
      </c>
      <c r="J17" s="45">
        <v>44727794.700000003</v>
      </c>
      <c r="K17" s="45">
        <v>11178898.699999999</v>
      </c>
      <c r="L17" s="45">
        <v>36500</v>
      </c>
      <c r="O17" s="45">
        <v>1624988</v>
      </c>
      <c r="Q17" s="45">
        <v>647361.32999999996</v>
      </c>
      <c r="R17" s="45">
        <v>75349954.140000001</v>
      </c>
    </row>
    <row r="18" spans="1:18" s="381" customFormat="1" x14ac:dyDescent="0.25"/>
    <row r="19" spans="1:18" s="45" customFormat="1" x14ac:dyDescent="0.25">
      <c r="B19" s="50"/>
      <c r="C19" s="50" t="s">
        <v>83</v>
      </c>
      <c r="D19" s="50"/>
      <c r="E19" s="45">
        <v>83150763.587300003</v>
      </c>
      <c r="F19" s="45">
        <v>47183267.767199993</v>
      </c>
      <c r="G19" s="45">
        <v>7665990.8600000003</v>
      </c>
      <c r="H19" s="45">
        <v>3033738.04</v>
      </c>
      <c r="I19" s="45">
        <v>4280487.5599999996</v>
      </c>
      <c r="J19" s="45">
        <v>19047925.240099996</v>
      </c>
      <c r="K19" s="45">
        <v>412223.01</v>
      </c>
      <c r="L19" s="45">
        <v>80000</v>
      </c>
      <c r="M19" s="45">
        <v>956288.02</v>
      </c>
      <c r="N19" s="45">
        <v>2738320.19</v>
      </c>
      <c r="O19" s="45">
        <v>41000</v>
      </c>
      <c r="P19" s="45">
        <v>76049</v>
      </c>
      <c r="Q19" s="45">
        <v>805669</v>
      </c>
      <c r="R19" s="45">
        <v>75209006.777299985</v>
      </c>
    </row>
    <row r="20" spans="1:18" s="380" customFormat="1" x14ac:dyDescent="0.25"/>
    <row r="21" spans="1:18" x14ac:dyDescent="0.25">
      <c r="B21" s="46"/>
      <c r="C21" s="46"/>
      <c r="D21" s="46" t="s">
        <v>82</v>
      </c>
      <c r="E21" s="45">
        <v>16541859.230099998</v>
      </c>
      <c r="F21" s="45"/>
      <c r="G21" s="45"/>
      <c r="H21" s="45"/>
      <c r="I21" s="45"/>
      <c r="J21" s="45">
        <v>16541859.230099998</v>
      </c>
      <c r="K21" s="45"/>
      <c r="L21" s="45"/>
      <c r="M21" s="45"/>
      <c r="N21" s="45"/>
      <c r="O21" s="45"/>
      <c r="P21" s="45"/>
      <c r="Q21" s="45"/>
      <c r="R21" s="45">
        <v>16541859.230099998</v>
      </c>
    </row>
    <row r="22" spans="1:18" s="380" customFormat="1" x14ac:dyDescent="0.25"/>
    <row r="23" spans="1:18" x14ac:dyDescent="0.25">
      <c r="B23" s="46"/>
      <c r="C23" s="46" t="s">
        <v>81</v>
      </c>
      <c r="D23" s="46"/>
      <c r="E23" s="45">
        <v>35385086.3618</v>
      </c>
      <c r="F23" s="45">
        <v>5175783.661799999</v>
      </c>
      <c r="G23" s="45">
        <v>90000</v>
      </c>
      <c r="H23" s="45"/>
      <c r="I23" s="45">
        <v>71193.38</v>
      </c>
      <c r="J23" s="45">
        <v>3511196.64</v>
      </c>
      <c r="K23" s="45">
        <v>622934.64</v>
      </c>
      <c r="L23" s="45">
        <v>139277.15</v>
      </c>
      <c r="M23" s="45">
        <v>12294339.969999999</v>
      </c>
      <c r="N23" s="45">
        <v>650000</v>
      </c>
      <c r="O23" s="45">
        <v>2900</v>
      </c>
      <c r="P23" s="45">
        <v>13168056</v>
      </c>
      <c r="Q23" s="45">
        <v>292984.93</v>
      </c>
      <c r="R23" s="45">
        <v>35305731.731799997</v>
      </c>
    </row>
    <row r="24" spans="1:18" s="380" customFormat="1" x14ac:dyDescent="0.25"/>
    <row r="25" spans="1:18" x14ac:dyDescent="0.25">
      <c r="B25" s="46"/>
      <c r="C25" s="46" t="s">
        <v>80</v>
      </c>
      <c r="D25" s="46"/>
      <c r="E25" s="45">
        <v>77477790.391000107</v>
      </c>
      <c r="F25" s="45">
        <v>2728874.2207000009</v>
      </c>
      <c r="G25" s="45">
        <v>910000</v>
      </c>
      <c r="H25" s="45"/>
      <c r="I25" s="45">
        <v>10000</v>
      </c>
      <c r="J25" s="45"/>
      <c r="K25" s="45"/>
      <c r="L25" s="45">
        <v>68933739.970300108</v>
      </c>
      <c r="M25" s="45">
        <v>5234294.2</v>
      </c>
      <c r="N25" s="45">
        <v>157000</v>
      </c>
      <c r="O25" s="45"/>
      <c r="P25" s="45">
        <v>150000</v>
      </c>
      <c r="Q25" s="45">
        <v>42500</v>
      </c>
      <c r="R25" s="45">
        <v>77256408.391000107</v>
      </c>
    </row>
    <row r="26" spans="1:18" s="380" customFormat="1" x14ac:dyDescent="0.25"/>
    <row r="27" spans="1:18" x14ac:dyDescent="0.25">
      <c r="B27" s="46"/>
      <c r="C27" s="46"/>
      <c r="D27" s="46" t="s">
        <v>79</v>
      </c>
      <c r="E27" s="45">
        <v>66842553.3400001</v>
      </c>
      <c r="F27" s="45"/>
      <c r="G27" s="45"/>
      <c r="H27" s="45"/>
      <c r="I27" s="45"/>
      <c r="J27" s="45"/>
      <c r="K27" s="45"/>
      <c r="L27" s="45">
        <v>66842553.3400001</v>
      </c>
      <c r="M27" s="45"/>
      <c r="N27" s="45"/>
      <c r="O27" s="45"/>
      <c r="P27" s="45"/>
      <c r="Q27" s="45"/>
      <c r="R27" s="45">
        <v>66842553.3400001</v>
      </c>
    </row>
    <row r="28" spans="1:18" s="380" customFormat="1" x14ac:dyDescent="0.25"/>
    <row r="29" spans="1:18" x14ac:dyDescent="0.25">
      <c r="A29" s="46"/>
      <c r="B29" s="46"/>
      <c r="C29" s="46" t="s">
        <v>78</v>
      </c>
      <c r="D29" s="46"/>
      <c r="E29" s="45">
        <v>117114715.41</v>
      </c>
      <c r="F29" s="45"/>
      <c r="G29" s="45"/>
      <c r="H29" s="45"/>
      <c r="I29" s="45"/>
      <c r="J29" s="45">
        <v>111462024.41</v>
      </c>
      <c r="K29" s="45"/>
      <c r="L29" s="45"/>
      <c r="M29" s="45"/>
      <c r="N29" s="45"/>
      <c r="O29" s="45"/>
      <c r="P29" s="45"/>
      <c r="Q29" s="45">
        <v>5652691</v>
      </c>
      <c r="R29" s="45">
        <v>117114715.41</v>
      </c>
    </row>
    <row r="30" spans="1:18" s="382" customFormat="1" ht="12.75" x14ac:dyDescent="0.2"/>
    <row r="31" spans="1:18" x14ac:dyDescent="0.25">
      <c r="A31" s="46"/>
      <c r="B31" s="46"/>
      <c r="C31" s="46" t="s">
        <v>77</v>
      </c>
      <c r="D31" s="46"/>
      <c r="E31" s="45">
        <v>28411138.364</v>
      </c>
      <c r="F31" s="45">
        <v>11635176.75</v>
      </c>
      <c r="G31" s="45"/>
      <c r="H31" s="45">
        <v>120388.91</v>
      </c>
      <c r="I31" s="45">
        <v>15768896.1</v>
      </c>
      <c r="J31" s="45">
        <v>636135.91</v>
      </c>
      <c r="K31" s="45">
        <v>12135.91</v>
      </c>
      <c r="L31" s="45"/>
      <c r="M31" s="45">
        <v>80334.09</v>
      </c>
      <c r="N31" s="45"/>
      <c r="O31" s="45"/>
      <c r="P31" s="45"/>
      <c r="Q31" s="45">
        <v>23388.91</v>
      </c>
      <c r="R31" s="45">
        <v>28143931.759999998</v>
      </c>
    </row>
    <row r="32" spans="1:18" s="382" customFormat="1" ht="12.75" x14ac:dyDescent="0.2"/>
    <row r="33" spans="1:18" x14ac:dyDescent="0.25">
      <c r="A33" s="46"/>
      <c r="B33" s="46"/>
      <c r="C33" s="46" t="s">
        <v>76</v>
      </c>
      <c r="D33" s="46"/>
      <c r="E33" s="45">
        <v>34203486.479999997</v>
      </c>
      <c r="F33" s="45">
        <v>6217550.8999999994</v>
      </c>
      <c r="G33" s="45"/>
      <c r="H33" s="45">
        <v>25000</v>
      </c>
      <c r="I33" s="45"/>
      <c r="J33" s="45"/>
      <c r="K33" s="45"/>
      <c r="L33" s="45"/>
      <c r="M33" s="45">
        <v>45468</v>
      </c>
      <c r="N33" s="45">
        <v>16347854.890000001</v>
      </c>
      <c r="O33" s="45"/>
      <c r="P33" s="45">
        <v>40000</v>
      </c>
      <c r="Q33" s="45">
        <v>164940</v>
      </c>
      <c r="R33" s="45">
        <v>22815813.789999999</v>
      </c>
    </row>
    <row r="34" spans="1:18" s="382" customFormat="1" ht="12.75" x14ac:dyDescent="0.2"/>
    <row r="35" spans="1:18" x14ac:dyDescent="0.25">
      <c r="A35" s="46"/>
      <c r="B35" s="46"/>
      <c r="C35" s="46"/>
      <c r="D35" s="46" t="s">
        <v>75</v>
      </c>
      <c r="E35" s="45">
        <v>6957061.6600000001</v>
      </c>
      <c r="F35" s="45">
        <v>6217550.8999999994</v>
      </c>
      <c r="G35" s="45"/>
      <c r="H35" s="45">
        <v>25000</v>
      </c>
      <c r="I35" s="45"/>
      <c r="J35" s="45"/>
      <c r="K35" s="45"/>
      <c r="L35" s="45"/>
      <c r="M35" s="45">
        <v>45468</v>
      </c>
      <c r="N35" s="45"/>
      <c r="O35" s="45"/>
      <c r="P35" s="45">
        <v>40000</v>
      </c>
      <c r="Q35" s="45">
        <v>164940</v>
      </c>
      <c r="R35" s="45">
        <v>6467958.8999999994</v>
      </c>
    </row>
    <row r="36" spans="1:18" s="382" customFormat="1" ht="12.75" x14ac:dyDescent="0.2"/>
    <row r="37" spans="1:18" x14ac:dyDescent="0.25">
      <c r="A37" s="46"/>
      <c r="B37" s="46"/>
      <c r="C37" s="46"/>
      <c r="D37" s="46" t="s">
        <v>74</v>
      </c>
      <c r="E37" s="45">
        <v>27246424.82</v>
      </c>
      <c r="F37" s="45"/>
      <c r="G37" s="45"/>
      <c r="H37" s="45"/>
      <c r="I37" s="45"/>
      <c r="J37" s="45"/>
      <c r="K37" s="45"/>
      <c r="L37" s="45"/>
      <c r="M37" s="45"/>
      <c r="N37" s="45">
        <v>16347854.890000001</v>
      </c>
      <c r="O37" s="45"/>
      <c r="P37" s="45"/>
      <c r="Q37" s="45"/>
      <c r="R37" s="45">
        <v>16347854.890000001</v>
      </c>
    </row>
    <row r="38" spans="1:18" s="382" customFormat="1" ht="12.75" x14ac:dyDescent="0.2"/>
    <row r="39" spans="1:18" x14ac:dyDescent="0.25">
      <c r="A39" s="46"/>
      <c r="B39" s="49" t="s">
        <v>73</v>
      </c>
      <c r="C39" s="46"/>
      <c r="D39" s="46"/>
      <c r="E39" s="45">
        <v>17968854.859999999</v>
      </c>
      <c r="F39" s="45">
        <v>1119547.92</v>
      </c>
      <c r="G39" s="45"/>
      <c r="H39" s="45">
        <v>8003210.0200000005</v>
      </c>
      <c r="I39" s="45">
        <v>5113080.0199999996</v>
      </c>
      <c r="J39" s="45">
        <v>3500000</v>
      </c>
      <c r="K39" s="45"/>
      <c r="L39" s="45"/>
      <c r="M39" s="45"/>
      <c r="N39" s="45">
        <v>2737001.19</v>
      </c>
      <c r="O39" s="45">
        <v>1289988</v>
      </c>
      <c r="P39" s="45">
        <v>32021</v>
      </c>
      <c r="Q39" s="45"/>
      <c r="R39" s="45">
        <v>13791638.130000003</v>
      </c>
    </row>
    <row r="40" spans="1:18" s="382" customFormat="1" ht="12.75" x14ac:dyDescent="0.2"/>
    <row r="41" spans="1:18" x14ac:dyDescent="0.25">
      <c r="A41" s="46" t="s">
        <v>72</v>
      </c>
      <c r="B41" s="46"/>
      <c r="C41" s="46"/>
      <c r="D41" s="46"/>
      <c r="E41" s="45">
        <v>1804244.21</v>
      </c>
      <c r="F41" s="45"/>
      <c r="G41" s="45">
        <v>-1293037</v>
      </c>
      <c r="H41" s="45"/>
      <c r="I41" s="45"/>
      <c r="J41" s="45">
        <v>3097281.21</v>
      </c>
      <c r="K41" s="45">
        <v>4156550.13</v>
      </c>
      <c r="L41" s="45"/>
      <c r="M41" s="45"/>
      <c r="N41" s="45"/>
      <c r="O41" s="45"/>
      <c r="P41" s="45"/>
      <c r="Q41" s="45"/>
      <c r="R41" s="45">
        <v>1804244.21</v>
      </c>
    </row>
    <row r="42" spans="1:18" s="382" customFormat="1" ht="15" customHeight="1" x14ac:dyDescent="0.2"/>
    <row r="43" spans="1:18" x14ac:dyDescent="0.25">
      <c r="A43" s="46"/>
      <c r="B43" s="46"/>
      <c r="C43" s="46" t="s">
        <v>71</v>
      </c>
      <c r="D43" s="46"/>
      <c r="E43" s="45">
        <v>-2352305.92</v>
      </c>
      <c r="F43" s="45"/>
      <c r="G43" s="45">
        <v>-1293037</v>
      </c>
      <c r="H43" s="45"/>
      <c r="I43" s="45"/>
      <c r="J43" s="45">
        <v>-1059268.92</v>
      </c>
      <c r="K43" s="45"/>
      <c r="L43" s="45"/>
      <c r="M43" s="45"/>
      <c r="N43" s="45"/>
      <c r="O43" s="45"/>
      <c r="P43" s="45"/>
      <c r="Q43" s="45"/>
      <c r="R43" s="45">
        <v>-2352305.92</v>
      </c>
    </row>
    <row r="44" spans="1:18" s="382" customFormat="1" ht="12.75" x14ac:dyDescent="0.2"/>
    <row r="45" spans="1:18" x14ac:dyDescent="0.25">
      <c r="A45" s="46"/>
      <c r="B45" s="46"/>
      <c r="C45" s="46" t="s">
        <v>70</v>
      </c>
      <c r="D45" s="46"/>
      <c r="E45" s="45">
        <v>4156550.13</v>
      </c>
      <c r="F45" s="45"/>
      <c r="G45" s="45"/>
      <c r="H45" s="45"/>
      <c r="I45" s="45"/>
      <c r="J45" s="45">
        <v>4156550.13</v>
      </c>
      <c r="K45" s="45">
        <v>4156550.13</v>
      </c>
      <c r="L45" s="45"/>
      <c r="M45" s="45"/>
      <c r="N45" s="45"/>
      <c r="O45" s="45"/>
      <c r="P45" s="45"/>
      <c r="Q45" s="45"/>
      <c r="R45" s="45">
        <v>4156550.13</v>
      </c>
    </row>
    <row r="46" spans="1:18" s="382" customFormat="1" ht="12.75" x14ac:dyDescent="0.2"/>
    <row r="47" spans="1:18" s="42" customFormat="1" x14ac:dyDescent="0.25">
      <c r="A47" s="48" t="s">
        <v>69</v>
      </c>
      <c r="B47" s="48"/>
      <c r="C47" s="48"/>
      <c r="D47" s="48"/>
      <c r="E47" s="47">
        <v>449967314.18410003</v>
      </c>
      <c r="F47" s="47"/>
      <c r="G47" s="47"/>
      <c r="H47" s="47"/>
      <c r="I47" s="47">
        <v>24627587.830000002</v>
      </c>
      <c r="J47" s="47">
        <v>412702947.14410001</v>
      </c>
      <c r="K47" s="47"/>
      <c r="L47" s="47">
        <v>14771.48</v>
      </c>
      <c r="M47" s="47"/>
      <c r="N47" s="47">
        <v>565625.96</v>
      </c>
      <c r="O47" s="47">
        <v>3364395.3</v>
      </c>
      <c r="P47" s="47"/>
      <c r="Q47" s="47">
        <v>8691986.4700000007</v>
      </c>
      <c r="R47" s="47">
        <v>449967314.18410003</v>
      </c>
    </row>
    <row r="48" spans="1:18" s="382" customFormat="1" ht="12.75" x14ac:dyDescent="0.2"/>
    <row r="49" spans="1:18" x14ac:dyDescent="0.25">
      <c r="B49" s="46"/>
      <c r="C49" s="46" t="s">
        <v>68</v>
      </c>
      <c r="D49" s="46"/>
      <c r="E49" s="45">
        <v>39623968.009999998</v>
      </c>
      <c r="F49" s="45"/>
      <c r="G49" s="45"/>
      <c r="H49" s="45"/>
      <c r="I49" s="45">
        <v>22384831.760000002</v>
      </c>
      <c r="J49" s="45">
        <v>11034240</v>
      </c>
      <c r="K49" s="45"/>
      <c r="L49" s="45">
        <v>14771.48</v>
      </c>
      <c r="M49" s="45"/>
      <c r="N49" s="45"/>
      <c r="O49" s="45">
        <v>2295843.2999999998</v>
      </c>
      <c r="P49" s="45"/>
      <c r="Q49" s="45">
        <v>3894281.47</v>
      </c>
      <c r="R49" s="45">
        <v>39623968.009999998</v>
      </c>
    </row>
    <row r="50" spans="1:18" s="382" customFormat="1" ht="12.75" x14ac:dyDescent="0.2"/>
    <row r="51" spans="1:18" x14ac:dyDescent="0.25">
      <c r="B51" s="46"/>
      <c r="C51" s="46" t="s">
        <v>67</v>
      </c>
      <c r="D51" s="46"/>
      <c r="E51" s="45">
        <v>245060163.0941</v>
      </c>
      <c r="F51" s="45"/>
      <c r="G51" s="45"/>
      <c r="H51" s="45"/>
      <c r="I51" s="45"/>
      <c r="J51" s="45">
        <v>245060163.0941</v>
      </c>
      <c r="K51" s="45"/>
      <c r="L51" s="45"/>
      <c r="M51" s="45"/>
      <c r="N51" s="45"/>
      <c r="O51" s="45"/>
      <c r="P51" s="45"/>
      <c r="Q51" s="45"/>
      <c r="R51" s="45">
        <v>245060163.0941</v>
      </c>
    </row>
    <row r="52" spans="1:18" s="382" customFormat="1" ht="12.75" x14ac:dyDescent="0.2"/>
    <row r="53" spans="1:18" x14ac:dyDescent="0.25">
      <c r="B53" s="46"/>
      <c r="C53" s="46" t="s">
        <v>66</v>
      </c>
      <c r="D53" s="46"/>
      <c r="E53" s="45">
        <v>113903637.8</v>
      </c>
      <c r="F53" s="45"/>
      <c r="G53" s="45"/>
      <c r="H53" s="45"/>
      <c r="I53" s="45"/>
      <c r="J53" s="45">
        <v>113903637.8</v>
      </c>
      <c r="K53" s="45"/>
      <c r="L53" s="45"/>
      <c r="M53" s="45"/>
      <c r="N53" s="45"/>
      <c r="O53" s="45"/>
      <c r="P53" s="45"/>
      <c r="Q53" s="45"/>
      <c r="R53" s="45">
        <v>113903637.8</v>
      </c>
    </row>
    <row r="54" spans="1:18" s="382" customFormat="1" ht="12.75" x14ac:dyDescent="0.2"/>
    <row r="55" spans="1:18" x14ac:dyDescent="0.25">
      <c r="B55" s="46"/>
      <c r="C55" s="46" t="s">
        <v>65</v>
      </c>
      <c r="D55" s="46"/>
      <c r="E55" s="45">
        <v>42617456.18</v>
      </c>
      <c r="F55" s="45"/>
      <c r="G55" s="45"/>
      <c r="H55" s="45"/>
      <c r="I55" s="45"/>
      <c r="J55" s="45">
        <v>42617456.18</v>
      </c>
      <c r="K55" s="45"/>
      <c r="L55" s="45"/>
      <c r="M55" s="45"/>
      <c r="N55" s="45"/>
      <c r="O55" s="45"/>
      <c r="P55" s="45"/>
      <c r="Q55" s="45"/>
      <c r="R55" s="45">
        <v>42617456.18</v>
      </c>
    </row>
    <row r="56" spans="1:18" s="382" customFormat="1" ht="12.75" x14ac:dyDescent="0.2"/>
    <row r="57" spans="1:18" x14ac:dyDescent="0.25">
      <c r="B57" s="46"/>
      <c r="C57" s="46" t="s">
        <v>64</v>
      </c>
      <c r="D57" s="46"/>
      <c r="E57" s="45">
        <v>8762089.0999999996</v>
      </c>
      <c r="F57" s="45"/>
      <c r="G57" s="45"/>
      <c r="H57" s="45"/>
      <c r="I57" s="45">
        <v>2242756.0699999998</v>
      </c>
      <c r="J57" s="45">
        <v>87450.07</v>
      </c>
      <c r="K57" s="45"/>
      <c r="L57" s="45"/>
      <c r="M57" s="45"/>
      <c r="N57" s="45">
        <v>565625.96</v>
      </c>
      <c r="O57" s="45">
        <v>1068552</v>
      </c>
      <c r="P57" s="45"/>
      <c r="Q57" s="45">
        <v>4797705</v>
      </c>
      <c r="R57" s="45">
        <v>8762089.0999999996</v>
      </c>
    </row>
    <row r="58" spans="1:18" s="382" customFormat="1" ht="12.75" x14ac:dyDescent="0.2"/>
    <row r="59" spans="1:18" s="42" customFormat="1" x14ac:dyDescent="0.25">
      <c r="A59" s="383" t="s">
        <v>63</v>
      </c>
      <c r="B59" s="383"/>
      <c r="C59" s="383"/>
      <c r="D59" s="44">
        <v>282970000000</v>
      </c>
      <c r="E59" s="43">
        <v>0.32</v>
      </c>
    </row>
    <row r="61" spans="1:18" s="372" customFormat="1" ht="12.75" x14ac:dyDescent="0.2">
      <c r="A61" s="372" t="s">
        <v>40</v>
      </c>
    </row>
    <row r="62" spans="1:18" s="371" customFormat="1" ht="60.75" customHeight="1" x14ac:dyDescent="0.2">
      <c r="A62" s="370" t="s">
        <v>62</v>
      </c>
    </row>
  </sheetData>
  <mergeCells count="39">
    <mergeCell ref="A46:XFD46"/>
    <mergeCell ref="A59:C59"/>
    <mergeCell ref="A48:XFD48"/>
    <mergeCell ref="A50:XFD50"/>
    <mergeCell ref="A52:XFD52"/>
    <mergeCell ref="A54:XFD54"/>
    <mergeCell ref="A56:XFD56"/>
    <mergeCell ref="A58:XFD58"/>
    <mergeCell ref="A36:XFD36"/>
    <mergeCell ref="A38:XFD38"/>
    <mergeCell ref="A40:XFD40"/>
    <mergeCell ref="A42:XFD42"/>
    <mergeCell ref="A44:XFD44"/>
    <mergeCell ref="A26:XFD26"/>
    <mergeCell ref="A28:XFD28"/>
    <mergeCell ref="A30:XFD30"/>
    <mergeCell ref="A32:XFD32"/>
    <mergeCell ref="A34:XFD34"/>
    <mergeCell ref="A16:XFD16"/>
    <mergeCell ref="A18:XFD18"/>
    <mergeCell ref="A20:XFD20"/>
    <mergeCell ref="A22:XFD22"/>
    <mergeCell ref="A24:XFD24"/>
    <mergeCell ref="A1:XFD1"/>
    <mergeCell ref="A2:XFD2"/>
    <mergeCell ref="A62:XFD62"/>
    <mergeCell ref="A61:XFD61"/>
    <mergeCell ref="A3:XFD3"/>
    <mergeCell ref="A4:D4"/>
    <mergeCell ref="F4:H4"/>
    <mergeCell ref="J4:K4"/>
    <mergeCell ref="A5:D5"/>
    <mergeCell ref="F5:G5"/>
    <mergeCell ref="A6:D6"/>
    <mergeCell ref="A7:XFD7"/>
    <mergeCell ref="A8:XFD8"/>
    <mergeCell ref="A10:XFD10"/>
    <mergeCell ref="A12:XFD12"/>
    <mergeCell ref="A14:XFD14"/>
  </mergeCells>
  <pageMargins left="0.70866141732283472" right="0.70866141732283472" top="0.78740157480314965" bottom="0.78740157480314965" header="0.31496062992125984" footer="0.31496062992125984"/>
  <pageSetup paperSize="9" scale="55" orientation="landscape" horizontalDpi="300" verticalDpi="3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33"/>
  <sheetViews>
    <sheetView zoomScaleNormal="100" workbookViewId="0">
      <selection sqref="A1:XFD1"/>
    </sheetView>
  </sheetViews>
  <sheetFormatPr baseColWidth="10" defaultRowHeight="14.25" x14ac:dyDescent="0.3"/>
  <cols>
    <col min="1" max="1" width="8.140625" style="75" customWidth="1"/>
    <col min="2" max="2" width="3.7109375" style="77" bestFit="1" customWidth="1"/>
    <col min="3" max="3" width="5.7109375" style="75" bestFit="1" customWidth="1"/>
    <col min="4" max="4" width="4.140625" style="75" bestFit="1" customWidth="1"/>
    <col min="5" max="5" width="44.42578125" style="75" customWidth="1"/>
    <col min="6" max="6" width="9.42578125" style="75" bestFit="1" customWidth="1"/>
    <col min="7" max="7" width="6.42578125" style="76" bestFit="1" customWidth="1"/>
    <col min="8" max="8" width="9.42578125" style="75" bestFit="1" customWidth="1"/>
    <col min="9" max="16384" width="11.42578125" style="75"/>
  </cols>
  <sheetData>
    <row r="1" spans="1:8" s="384" customFormat="1" ht="18" customHeight="1" x14ac:dyDescent="0.3">
      <c r="A1" s="384" t="s">
        <v>273</v>
      </c>
    </row>
    <row r="2" spans="1:8" s="385" customFormat="1" ht="15" customHeight="1" x14ac:dyDescent="0.3">
      <c r="A2" s="385" t="s">
        <v>272</v>
      </c>
    </row>
    <row r="3" spans="1:8" s="389" customFormat="1" ht="15" customHeight="1" x14ac:dyDescent="0.3"/>
    <row r="4" spans="1:8" ht="15" customHeight="1" x14ac:dyDescent="0.3">
      <c r="A4" s="100" t="s">
        <v>271</v>
      </c>
      <c r="B4" s="90" t="s">
        <v>270</v>
      </c>
      <c r="C4" s="390" t="s">
        <v>269</v>
      </c>
      <c r="D4" s="390"/>
      <c r="E4" s="152"/>
      <c r="F4" s="391" t="s">
        <v>268</v>
      </c>
      <c r="G4" s="391"/>
      <c r="H4" s="391"/>
    </row>
    <row r="5" spans="1:8" ht="15" customHeight="1" x14ac:dyDescent="0.3">
      <c r="A5" s="111" t="s">
        <v>267</v>
      </c>
      <c r="B5" s="90"/>
      <c r="C5" s="100" t="s">
        <v>266</v>
      </c>
      <c r="D5" s="100" t="s">
        <v>265</v>
      </c>
      <c r="E5" s="100" t="s">
        <v>264</v>
      </c>
      <c r="F5" s="111"/>
      <c r="G5" s="391" t="s">
        <v>263</v>
      </c>
      <c r="H5" s="391"/>
    </row>
    <row r="6" spans="1:8" ht="15" customHeight="1" x14ac:dyDescent="0.3">
      <c r="F6" s="90" t="s">
        <v>262</v>
      </c>
      <c r="G6" s="151" t="s">
        <v>36</v>
      </c>
      <c r="H6" s="90" t="s">
        <v>261</v>
      </c>
    </row>
    <row r="7" spans="1:8" s="393" customFormat="1" ht="15" customHeight="1" x14ac:dyDescent="0.3"/>
    <row r="8" spans="1:8" ht="15" customHeight="1" x14ac:dyDescent="0.3">
      <c r="A8" s="89"/>
      <c r="B8" s="90"/>
      <c r="C8" s="89"/>
      <c r="D8" s="89"/>
      <c r="E8" s="392" t="s">
        <v>260</v>
      </c>
      <c r="F8" s="392"/>
      <c r="G8" s="392"/>
      <c r="H8" s="392"/>
    </row>
    <row r="9" spans="1:8" ht="15" customHeight="1" x14ac:dyDescent="0.3">
      <c r="A9" s="89"/>
      <c r="B9" s="90"/>
      <c r="C9" s="89"/>
      <c r="D9" s="89"/>
      <c r="E9" s="392" t="s">
        <v>259</v>
      </c>
      <c r="F9" s="392"/>
      <c r="G9" s="392"/>
      <c r="H9" s="392"/>
    </row>
    <row r="10" spans="1:8" ht="15" customHeight="1" x14ac:dyDescent="0.3">
      <c r="A10" s="89" t="s">
        <v>258</v>
      </c>
      <c r="B10" s="90">
        <v>43</v>
      </c>
      <c r="C10" s="100">
        <v>7800</v>
      </c>
      <c r="D10" s="88">
        <v>101</v>
      </c>
      <c r="E10" s="89" t="s">
        <v>257</v>
      </c>
      <c r="F10" s="99">
        <v>0.108</v>
      </c>
      <c r="G10" s="98">
        <v>100</v>
      </c>
      <c r="H10" s="99">
        <f t="shared" ref="H10:H41" si="0">F10*G10/100</f>
        <v>0.10800000000000001</v>
      </c>
    </row>
    <row r="11" spans="1:8" ht="15" customHeight="1" x14ac:dyDescent="0.3">
      <c r="A11" s="89" t="s">
        <v>256</v>
      </c>
      <c r="B11" s="90">
        <v>43</v>
      </c>
      <c r="C11" s="100">
        <v>7800</v>
      </c>
      <c r="D11" s="150">
        <v>213</v>
      </c>
      <c r="E11" s="100" t="s">
        <v>255</v>
      </c>
      <c r="F11" s="149">
        <v>0.66500000000000004</v>
      </c>
      <c r="G11" s="98">
        <v>100</v>
      </c>
      <c r="H11" s="99">
        <f t="shared" si="0"/>
        <v>0.66500000000000004</v>
      </c>
    </row>
    <row r="12" spans="1:8" ht="15" customHeight="1" x14ac:dyDescent="0.3">
      <c r="A12" s="89" t="s">
        <v>143</v>
      </c>
      <c r="B12" s="90">
        <v>43</v>
      </c>
      <c r="C12" s="89">
        <v>7810</v>
      </c>
      <c r="D12" s="88">
        <v>6</v>
      </c>
      <c r="E12" s="111" t="s">
        <v>254</v>
      </c>
      <c r="F12" s="99">
        <v>1E-3</v>
      </c>
      <c r="G12" s="98">
        <v>100</v>
      </c>
      <c r="H12" s="99">
        <f t="shared" si="0"/>
        <v>1E-3</v>
      </c>
    </row>
    <row r="13" spans="1:8" ht="15" customHeight="1" x14ac:dyDescent="0.3">
      <c r="A13" s="89"/>
      <c r="B13" s="90"/>
      <c r="C13" s="89">
        <v>7810</v>
      </c>
      <c r="D13" s="88">
        <v>8</v>
      </c>
      <c r="E13" s="111" t="s">
        <v>253</v>
      </c>
      <c r="F13" s="99">
        <v>1E-3</v>
      </c>
      <c r="G13" s="98">
        <v>100</v>
      </c>
      <c r="H13" s="99">
        <f t="shared" si="0"/>
        <v>1E-3</v>
      </c>
    </row>
    <row r="14" spans="1:8" ht="15" customHeight="1" x14ac:dyDescent="0.3">
      <c r="A14" s="89"/>
      <c r="B14" s="90"/>
      <c r="C14" s="89">
        <v>7840</v>
      </c>
      <c r="D14" s="88">
        <v>29</v>
      </c>
      <c r="E14" s="89" t="s">
        <v>252</v>
      </c>
      <c r="F14" s="99">
        <v>4</v>
      </c>
      <c r="G14" s="98">
        <v>100</v>
      </c>
      <c r="H14" s="99">
        <f t="shared" si="0"/>
        <v>4</v>
      </c>
    </row>
    <row r="15" spans="1:8" s="80" customFormat="1" ht="30" x14ac:dyDescent="0.2">
      <c r="A15" s="104"/>
      <c r="B15" s="106"/>
      <c r="C15" s="104">
        <v>7840</v>
      </c>
      <c r="D15" s="105">
        <v>30</v>
      </c>
      <c r="E15" s="104" t="s">
        <v>251</v>
      </c>
      <c r="F15" s="102">
        <v>0.02</v>
      </c>
      <c r="G15" s="103">
        <v>100</v>
      </c>
      <c r="H15" s="102">
        <f t="shared" si="0"/>
        <v>0.02</v>
      </c>
    </row>
    <row r="16" spans="1:8" s="80" customFormat="1" ht="30" x14ac:dyDescent="0.2">
      <c r="A16" s="104"/>
      <c r="B16" s="106"/>
      <c r="C16" s="104">
        <v>7840</v>
      </c>
      <c r="D16" s="105">
        <v>31</v>
      </c>
      <c r="E16" s="104" t="s">
        <v>250</v>
      </c>
      <c r="F16" s="102">
        <v>1E-3</v>
      </c>
      <c r="G16" s="103">
        <v>100</v>
      </c>
      <c r="H16" s="102">
        <f t="shared" si="0"/>
        <v>1E-3</v>
      </c>
    </row>
    <row r="17" spans="1:8" s="80" customFormat="1" ht="30" x14ac:dyDescent="0.2">
      <c r="A17" s="104"/>
      <c r="B17" s="106"/>
      <c r="C17" s="104">
        <v>7840</v>
      </c>
      <c r="D17" s="105">
        <v>32</v>
      </c>
      <c r="E17" s="104" t="s">
        <v>249</v>
      </c>
      <c r="F17" s="102">
        <v>1.333</v>
      </c>
      <c r="G17" s="103">
        <v>100</v>
      </c>
      <c r="H17" s="102">
        <f t="shared" si="0"/>
        <v>1.3329999999999997</v>
      </c>
    </row>
    <row r="18" spans="1:8" s="80" customFormat="1" ht="30" x14ac:dyDescent="0.2">
      <c r="A18" s="104"/>
      <c r="B18" s="106"/>
      <c r="C18" s="104">
        <v>7840</v>
      </c>
      <c r="D18" s="105">
        <v>33</v>
      </c>
      <c r="E18" s="104" t="s">
        <v>248</v>
      </c>
      <c r="F18" s="102">
        <v>0.1</v>
      </c>
      <c r="G18" s="103">
        <v>100</v>
      </c>
      <c r="H18" s="102">
        <f t="shared" si="0"/>
        <v>0.1</v>
      </c>
    </row>
    <row r="19" spans="1:8" ht="15" customHeight="1" x14ac:dyDescent="0.3">
      <c r="A19" s="89"/>
      <c r="B19" s="90"/>
      <c r="C19" s="89">
        <v>7840</v>
      </c>
      <c r="D19" s="88">
        <v>34</v>
      </c>
      <c r="E19" s="89" t="s">
        <v>247</v>
      </c>
      <c r="F19" s="109">
        <v>2.2440000000000002</v>
      </c>
      <c r="G19" s="110">
        <v>100</v>
      </c>
      <c r="H19" s="109">
        <f t="shared" si="0"/>
        <v>2.2440000000000002</v>
      </c>
    </row>
    <row r="20" spans="1:8" s="80" customFormat="1" ht="30" x14ac:dyDescent="0.2">
      <c r="A20" s="104"/>
      <c r="B20" s="106"/>
      <c r="C20" s="104">
        <v>7840</v>
      </c>
      <c r="D20" s="105">
        <v>35</v>
      </c>
      <c r="E20" s="104" t="s">
        <v>246</v>
      </c>
      <c r="F20" s="102">
        <v>0.74</v>
      </c>
      <c r="G20" s="103">
        <v>100</v>
      </c>
      <c r="H20" s="102">
        <f t="shared" si="0"/>
        <v>0.74</v>
      </c>
    </row>
    <row r="21" spans="1:8" ht="15" customHeight="1" x14ac:dyDescent="0.3">
      <c r="A21" s="89"/>
      <c r="B21" s="90"/>
      <c r="C21" s="89">
        <v>7840</v>
      </c>
      <c r="D21" s="88">
        <v>36</v>
      </c>
      <c r="E21" s="89" t="s">
        <v>245</v>
      </c>
      <c r="F21" s="99">
        <v>1E-3</v>
      </c>
      <c r="G21" s="98">
        <v>100</v>
      </c>
      <c r="H21" s="99">
        <f t="shared" si="0"/>
        <v>1E-3</v>
      </c>
    </row>
    <row r="22" spans="1:8" s="80" customFormat="1" ht="30" x14ac:dyDescent="0.2">
      <c r="A22" s="104"/>
      <c r="B22" s="106"/>
      <c r="C22" s="104">
        <v>7840</v>
      </c>
      <c r="D22" s="105">
        <v>37</v>
      </c>
      <c r="E22" s="104" t="s">
        <v>244</v>
      </c>
      <c r="F22" s="102">
        <v>1E-3</v>
      </c>
      <c r="G22" s="103">
        <v>100</v>
      </c>
      <c r="H22" s="102">
        <f t="shared" si="0"/>
        <v>1E-3</v>
      </c>
    </row>
    <row r="23" spans="1:8" ht="15" customHeight="1" x14ac:dyDescent="0.3">
      <c r="A23" s="89"/>
      <c r="B23" s="90"/>
      <c r="C23" s="89">
        <v>7840</v>
      </c>
      <c r="D23" s="88">
        <v>38</v>
      </c>
      <c r="E23" s="89" t="s">
        <v>243</v>
      </c>
      <c r="F23" s="99">
        <v>0.6</v>
      </c>
      <c r="G23" s="98">
        <v>100</v>
      </c>
      <c r="H23" s="99">
        <f t="shared" si="0"/>
        <v>0.6</v>
      </c>
    </row>
    <row r="24" spans="1:8" ht="15" customHeight="1" x14ac:dyDescent="0.3">
      <c r="A24" s="89"/>
      <c r="B24" s="90"/>
      <c r="C24" s="89">
        <v>7840</v>
      </c>
      <c r="D24" s="88">
        <v>39</v>
      </c>
      <c r="E24" s="111" t="s">
        <v>242</v>
      </c>
      <c r="F24" s="99">
        <v>1E-3</v>
      </c>
      <c r="G24" s="98">
        <v>100</v>
      </c>
      <c r="H24" s="99">
        <f t="shared" si="0"/>
        <v>1E-3</v>
      </c>
    </row>
    <row r="25" spans="1:8" ht="15" customHeight="1" x14ac:dyDescent="0.3">
      <c r="A25" s="89"/>
      <c r="B25" s="90"/>
      <c r="C25" s="89">
        <v>7840</v>
      </c>
      <c r="D25" s="88">
        <v>40</v>
      </c>
      <c r="E25" s="89" t="s">
        <v>241</v>
      </c>
      <c r="F25" s="99">
        <v>1E-3</v>
      </c>
      <c r="G25" s="98">
        <v>100</v>
      </c>
      <c r="H25" s="99">
        <f t="shared" si="0"/>
        <v>1E-3</v>
      </c>
    </row>
    <row r="26" spans="1:8" s="80" customFormat="1" ht="30" customHeight="1" x14ac:dyDescent="0.3">
      <c r="A26" s="104"/>
      <c r="B26" s="106"/>
      <c r="C26" s="104">
        <v>7840</v>
      </c>
      <c r="D26" s="105">
        <v>42</v>
      </c>
      <c r="E26" s="104" t="s">
        <v>240</v>
      </c>
      <c r="F26" s="133">
        <v>1E-3</v>
      </c>
      <c r="G26" s="134">
        <v>100</v>
      </c>
      <c r="H26" s="133">
        <f t="shared" si="0"/>
        <v>1E-3</v>
      </c>
    </row>
    <row r="27" spans="1:8" s="80" customFormat="1" ht="29.25" customHeight="1" x14ac:dyDescent="0.3">
      <c r="A27" s="104"/>
      <c r="B27" s="106"/>
      <c r="C27" s="104">
        <v>7840</v>
      </c>
      <c r="D27" s="105">
        <v>43</v>
      </c>
      <c r="E27" s="104" t="s">
        <v>239</v>
      </c>
      <c r="F27" s="133">
        <v>0.17499999999999999</v>
      </c>
      <c r="G27" s="134">
        <v>100</v>
      </c>
      <c r="H27" s="133">
        <f t="shared" si="0"/>
        <v>0.17499999999999999</v>
      </c>
    </row>
    <row r="28" spans="1:8" ht="15" customHeight="1" x14ac:dyDescent="0.3">
      <c r="A28" s="89"/>
      <c r="B28" s="90"/>
      <c r="C28" s="89">
        <v>7840</v>
      </c>
      <c r="D28" s="88">
        <v>45</v>
      </c>
      <c r="E28" s="89" t="s">
        <v>238</v>
      </c>
      <c r="F28" s="99">
        <v>0.73</v>
      </c>
      <c r="G28" s="98">
        <v>100</v>
      </c>
      <c r="H28" s="99">
        <f t="shared" si="0"/>
        <v>0.73</v>
      </c>
    </row>
    <row r="29" spans="1:8" s="80" customFormat="1" ht="30" customHeight="1" x14ac:dyDescent="0.2">
      <c r="A29" s="104"/>
      <c r="B29" s="106"/>
      <c r="C29" s="104">
        <v>7840</v>
      </c>
      <c r="D29" s="105">
        <v>46</v>
      </c>
      <c r="E29" s="104" t="s">
        <v>237</v>
      </c>
      <c r="F29" s="102">
        <v>0.19500000000000001</v>
      </c>
      <c r="G29" s="103">
        <v>100</v>
      </c>
      <c r="H29" s="102">
        <f t="shared" si="0"/>
        <v>0.19500000000000001</v>
      </c>
    </row>
    <row r="30" spans="1:8" ht="15" customHeight="1" x14ac:dyDescent="0.3">
      <c r="A30" s="89"/>
      <c r="B30" s="90"/>
      <c r="C30" s="89">
        <v>7840</v>
      </c>
      <c r="D30" s="88">
        <v>47</v>
      </c>
      <c r="E30" s="89" t="s">
        <v>236</v>
      </c>
      <c r="F30" s="99">
        <v>1E-3</v>
      </c>
      <c r="G30" s="98">
        <v>100</v>
      </c>
      <c r="H30" s="99">
        <f t="shared" si="0"/>
        <v>1E-3</v>
      </c>
    </row>
    <row r="31" spans="1:8" ht="15" customHeight="1" x14ac:dyDescent="0.3">
      <c r="A31" s="89"/>
      <c r="B31" s="90"/>
      <c r="C31" s="89">
        <v>7840</v>
      </c>
      <c r="D31" s="88">
        <v>48</v>
      </c>
      <c r="E31" s="89" t="s">
        <v>235</v>
      </c>
      <c r="F31" s="99">
        <v>0.11</v>
      </c>
      <c r="G31" s="98">
        <v>100</v>
      </c>
      <c r="H31" s="99">
        <f t="shared" si="0"/>
        <v>0.11</v>
      </c>
    </row>
    <row r="32" spans="1:8" ht="15" customHeight="1" x14ac:dyDescent="0.3">
      <c r="A32" s="89"/>
      <c r="B32" s="90"/>
      <c r="C32" s="89">
        <v>7840</v>
      </c>
      <c r="D32" s="88">
        <v>49</v>
      </c>
      <c r="E32" s="89" t="s">
        <v>234</v>
      </c>
      <c r="F32" s="99">
        <v>0.2</v>
      </c>
      <c r="G32" s="98">
        <v>100</v>
      </c>
      <c r="H32" s="99">
        <f t="shared" si="0"/>
        <v>0.2</v>
      </c>
    </row>
    <row r="33" spans="1:8" s="80" customFormat="1" ht="30" x14ac:dyDescent="0.2">
      <c r="A33" s="104"/>
      <c r="B33" s="106"/>
      <c r="C33" s="104">
        <v>7840</v>
      </c>
      <c r="D33" s="105">
        <v>51</v>
      </c>
      <c r="E33" s="104" t="s">
        <v>233</v>
      </c>
      <c r="F33" s="102">
        <v>0.17499999999999999</v>
      </c>
      <c r="G33" s="103">
        <v>100</v>
      </c>
      <c r="H33" s="102">
        <f t="shared" si="0"/>
        <v>0.17499999999999999</v>
      </c>
    </row>
    <row r="34" spans="1:8" s="80" customFormat="1" ht="30" customHeight="1" x14ac:dyDescent="0.2">
      <c r="A34" s="104"/>
      <c r="B34" s="106"/>
      <c r="C34" s="104">
        <v>7840</v>
      </c>
      <c r="D34" s="105">
        <v>52</v>
      </c>
      <c r="E34" s="104" t="s">
        <v>232</v>
      </c>
      <c r="F34" s="102">
        <v>7.0000000000000007E-2</v>
      </c>
      <c r="G34" s="103">
        <v>100</v>
      </c>
      <c r="H34" s="102">
        <f t="shared" si="0"/>
        <v>7.0000000000000007E-2</v>
      </c>
    </row>
    <row r="35" spans="1:8" ht="15" customHeight="1" x14ac:dyDescent="0.3">
      <c r="A35" s="89"/>
      <c r="B35" s="90"/>
      <c r="C35" s="89">
        <v>7840</v>
      </c>
      <c r="D35" s="88">
        <v>53</v>
      </c>
      <c r="E35" s="89" t="s">
        <v>231</v>
      </c>
      <c r="F35" s="99">
        <v>0.75</v>
      </c>
      <c r="G35" s="98">
        <v>100</v>
      </c>
      <c r="H35" s="99">
        <f t="shared" si="0"/>
        <v>0.75</v>
      </c>
    </row>
    <row r="36" spans="1:8" ht="15" customHeight="1" x14ac:dyDescent="0.3">
      <c r="A36" s="89"/>
      <c r="B36" s="90"/>
      <c r="C36" s="89">
        <v>7840</v>
      </c>
      <c r="D36" s="88">
        <v>56</v>
      </c>
      <c r="E36" s="89" t="s">
        <v>230</v>
      </c>
      <c r="F36" s="99">
        <v>0.5</v>
      </c>
      <c r="G36" s="98">
        <v>100</v>
      </c>
      <c r="H36" s="99">
        <f t="shared" si="0"/>
        <v>0.5</v>
      </c>
    </row>
    <row r="37" spans="1:8" ht="15" customHeight="1" x14ac:dyDescent="0.3">
      <c r="A37" s="89"/>
      <c r="B37" s="90"/>
      <c r="C37" s="89">
        <v>7840</v>
      </c>
      <c r="D37" s="88">
        <v>61</v>
      </c>
      <c r="E37" s="111" t="s">
        <v>229</v>
      </c>
      <c r="F37" s="99">
        <v>0.59</v>
      </c>
      <c r="G37" s="98">
        <v>100</v>
      </c>
      <c r="H37" s="99">
        <f t="shared" si="0"/>
        <v>0.59</v>
      </c>
    </row>
    <row r="38" spans="1:8" ht="15" customHeight="1" x14ac:dyDescent="0.3">
      <c r="A38" s="89"/>
      <c r="B38" s="90"/>
      <c r="C38" s="89">
        <v>7840</v>
      </c>
      <c r="D38" s="88">
        <v>64</v>
      </c>
      <c r="E38" s="111" t="s">
        <v>228</v>
      </c>
      <c r="F38" s="99">
        <v>1E-3</v>
      </c>
      <c r="G38" s="98">
        <v>100</v>
      </c>
      <c r="H38" s="99">
        <f t="shared" si="0"/>
        <v>1E-3</v>
      </c>
    </row>
    <row r="39" spans="1:8" ht="15" customHeight="1" x14ac:dyDescent="0.3">
      <c r="A39" s="89"/>
      <c r="B39" s="90"/>
      <c r="C39" s="89">
        <v>7840</v>
      </c>
      <c r="D39" s="88">
        <v>65</v>
      </c>
      <c r="E39" s="89" t="s">
        <v>227</v>
      </c>
      <c r="F39" s="99">
        <v>0.05</v>
      </c>
      <c r="G39" s="98">
        <v>100</v>
      </c>
      <c r="H39" s="99">
        <f t="shared" si="0"/>
        <v>0.05</v>
      </c>
    </row>
    <row r="40" spans="1:8" ht="15" customHeight="1" x14ac:dyDescent="0.3">
      <c r="A40" s="89"/>
      <c r="B40" s="90"/>
      <c r="C40" s="89">
        <v>7840</v>
      </c>
      <c r="D40" s="88">
        <v>67</v>
      </c>
      <c r="E40" s="111" t="s">
        <v>226</v>
      </c>
      <c r="F40" s="99">
        <v>1E-3</v>
      </c>
      <c r="G40" s="98">
        <v>61</v>
      </c>
      <c r="H40" s="99">
        <f t="shared" si="0"/>
        <v>6.0999999999999997E-4</v>
      </c>
    </row>
    <row r="41" spans="1:8" ht="30" x14ac:dyDescent="0.3">
      <c r="A41" s="89"/>
      <c r="B41" s="90"/>
      <c r="C41" s="114">
        <v>7840</v>
      </c>
      <c r="D41" s="148">
        <v>68</v>
      </c>
      <c r="E41" s="104" t="s">
        <v>225</v>
      </c>
      <c r="F41" s="109">
        <v>1E-3</v>
      </c>
      <c r="G41" s="110">
        <v>100</v>
      </c>
      <c r="H41" s="109">
        <f t="shared" si="0"/>
        <v>1E-3</v>
      </c>
    </row>
    <row r="42" spans="1:8" ht="15" customHeight="1" x14ac:dyDescent="0.3">
      <c r="A42" s="89" t="s">
        <v>224</v>
      </c>
      <c r="B42" s="90">
        <v>43</v>
      </c>
      <c r="C42" s="89">
        <v>7810</v>
      </c>
      <c r="D42" s="88">
        <v>4</v>
      </c>
      <c r="E42" s="89" t="s">
        <v>223</v>
      </c>
      <c r="F42" s="99">
        <v>7.0000000000000007E-2</v>
      </c>
      <c r="G42" s="98">
        <v>100</v>
      </c>
      <c r="H42" s="99">
        <f t="shared" ref="H42:H73" si="1">F42*G42/100</f>
        <v>7.0000000000000007E-2</v>
      </c>
    </row>
    <row r="43" spans="1:8" ht="15" customHeight="1" x14ac:dyDescent="0.3">
      <c r="A43" s="89"/>
      <c r="B43" s="90"/>
      <c r="C43" s="89">
        <v>7840</v>
      </c>
      <c r="D43" s="88"/>
      <c r="E43" s="111" t="s">
        <v>222</v>
      </c>
      <c r="F43" s="99">
        <v>3.2519999999999998</v>
      </c>
      <c r="G43" s="98">
        <v>33</v>
      </c>
      <c r="H43" s="99">
        <f t="shared" si="1"/>
        <v>1.0731599999999999</v>
      </c>
    </row>
    <row r="44" spans="1:8" ht="15" customHeight="1" x14ac:dyDescent="0.3">
      <c r="A44" s="89"/>
      <c r="B44" s="90"/>
      <c r="C44" s="89">
        <v>7840</v>
      </c>
      <c r="D44" s="88">
        <v>1</v>
      </c>
      <c r="E44" s="89" t="s">
        <v>221</v>
      </c>
      <c r="F44" s="99">
        <v>15.725</v>
      </c>
      <c r="G44" s="98">
        <v>12</v>
      </c>
      <c r="H44" s="99">
        <f t="shared" si="1"/>
        <v>1.8869999999999998</v>
      </c>
    </row>
    <row r="45" spans="1:8" s="80" customFormat="1" ht="36" customHeight="1" x14ac:dyDescent="0.2">
      <c r="A45" s="104"/>
      <c r="B45" s="106"/>
      <c r="C45" s="104">
        <v>7840</v>
      </c>
      <c r="D45" s="105">
        <v>2</v>
      </c>
      <c r="E45" s="104" t="s">
        <v>220</v>
      </c>
      <c r="F45" s="102">
        <v>0.94</v>
      </c>
      <c r="G45" s="103">
        <v>100</v>
      </c>
      <c r="H45" s="109">
        <f t="shared" si="1"/>
        <v>0.94</v>
      </c>
    </row>
    <row r="46" spans="1:8" s="80" customFormat="1" ht="31.5" customHeight="1" x14ac:dyDescent="0.2">
      <c r="A46" s="104"/>
      <c r="B46" s="106"/>
      <c r="C46" s="104">
        <v>7840</v>
      </c>
      <c r="D46" s="105">
        <v>3</v>
      </c>
      <c r="E46" s="104" t="s">
        <v>219</v>
      </c>
      <c r="F46" s="102">
        <v>2.3460000000000001</v>
      </c>
      <c r="G46" s="103">
        <v>60</v>
      </c>
      <c r="H46" s="102">
        <f t="shared" si="1"/>
        <v>1.4076</v>
      </c>
    </row>
    <row r="47" spans="1:8" s="80" customFormat="1" ht="15" x14ac:dyDescent="0.3">
      <c r="A47" s="104"/>
      <c r="B47" s="106"/>
      <c r="C47" s="104">
        <v>7840</v>
      </c>
      <c r="D47" s="105">
        <v>5</v>
      </c>
      <c r="E47" s="104" t="s">
        <v>218</v>
      </c>
      <c r="F47" s="133">
        <v>4.8380000000000001</v>
      </c>
      <c r="G47" s="134">
        <v>6</v>
      </c>
      <c r="H47" s="133">
        <f t="shared" si="1"/>
        <v>0.29027999999999998</v>
      </c>
    </row>
    <row r="48" spans="1:8" s="80" customFormat="1" ht="31.5" customHeight="1" x14ac:dyDescent="0.2">
      <c r="A48" s="104"/>
      <c r="B48" s="106"/>
      <c r="C48" s="104">
        <v>7840</v>
      </c>
      <c r="D48" s="105">
        <v>6</v>
      </c>
      <c r="E48" s="104" t="s">
        <v>217</v>
      </c>
      <c r="F48" s="102">
        <v>0.21</v>
      </c>
      <c r="G48" s="103">
        <v>6</v>
      </c>
      <c r="H48" s="102">
        <f t="shared" si="1"/>
        <v>1.26E-2</v>
      </c>
    </row>
    <row r="49" spans="1:8" s="80" customFormat="1" ht="15" x14ac:dyDescent="0.3">
      <c r="A49" s="104"/>
      <c r="B49" s="106"/>
      <c r="C49" s="104">
        <v>7840</v>
      </c>
      <c r="D49" s="105">
        <v>8</v>
      </c>
      <c r="E49" s="104" t="s">
        <v>216</v>
      </c>
      <c r="F49" s="133">
        <v>3.6280000000000001</v>
      </c>
      <c r="G49" s="134">
        <v>6</v>
      </c>
      <c r="H49" s="133">
        <f t="shared" si="1"/>
        <v>0.21768000000000001</v>
      </c>
    </row>
    <row r="50" spans="1:8" s="80" customFormat="1" ht="15" x14ac:dyDescent="0.3">
      <c r="A50" s="104"/>
      <c r="B50" s="106"/>
      <c r="C50" s="104">
        <v>7840</v>
      </c>
      <c r="D50" s="105">
        <v>10</v>
      </c>
      <c r="E50" s="104" t="s">
        <v>215</v>
      </c>
      <c r="F50" s="133">
        <v>7.2610000000000001</v>
      </c>
      <c r="G50" s="134">
        <v>6</v>
      </c>
      <c r="H50" s="133">
        <f t="shared" si="1"/>
        <v>0.43566000000000005</v>
      </c>
    </row>
    <row r="51" spans="1:8" s="80" customFormat="1" ht="15" x14ac:dyDescent="0.3">
      <c r="A51" s="104"/>
      <c r="B51" s="106"/>
      <c r="C51" s="104">
        <v>7840</v>
      </c>
      <c r="D51" s="105">
        <v>11</v>
      </c>
      <c r="E51" s="104" t="s">
        <v>214</v>
      </c>
      <c r="F51" s="133">
        <v>5.3650000000000002</v>
      </c>
      <c r="G51" s="134">
        <v>6</v>
      </c>
      <c r="H51" s="133">
        <f t="shared" si="1"/>
        <v>0.32189999999999996</v>
      </c>
    </row>
    <row r="52" spans="1:8" s="80" customFormat="1" ht="15" customHeight="1" x14ac:dyDescent="0.3">
      <c r="A52" s="104"/>
      <c r="B52" s="106"/>
      <c r="C52" s="104">
        <v>7840</v>
      </c>
      <c r="D52" s="105">
        <v>13</v>
      </c>
      <c r="E52" s="104" t="s">
        <v>213</v>
      </c>
      <c r="F52" s="133">
        <v>0.105</v>
      </c>
      <c r="G52" s="103">
        <v>6</v>
      </c>
      <c r="H52" s="133">
        <f t="shared" si="1"/>
        <v>6.3E-3</v>
      </c>
    </row>
    <row r="53" spans="1:8" s="80" customFormat="1" ht="15" x14ac:dyDescent="0.3">
      <c r="A53" s="104"/>
      <c r="B53" s="106"/>
      <c r="C53" s="104">
        <v>7840</v>
      </c>
      <c r="D53" s="105">
        <v>14</v>
      </c>
      <c r="E53" s="104" t="s">
        <v>212</v>
      </c>
      <c r="F53" s="133">
        <v>3.7869999999999999</v>
      </c>
      <c r="G53" s="134">
        <v>6</v>
      </c>
      <c r="H53" s="133">
        <f t="shared" si="1"/>
        <v>0.22722000000000001</v>
      </c>
    </row>
    <row r="54" spans="1:8" s="80" customFormat="1" ht="30" x14ac:dyDescent="0.2">
      <c r="A54" s="104"/>
      <c r="B54" s="106"/>
      <c r="C54" s="104">
        <v>7840</v>
      </c>
      <c r="D54" s="105">
        <v>22</v>
      </c>
      <c r="E54" s="104" t="s">
        <v>211</v>
      </c>
      <c r="F54" s="102">
        <v>0.158</v>
      </c>
      <c r="G54" s="103">
        <v>6</v>
      </c>
      <c r="H54" s="102">
        <f t="shared" si="1"/>
        <v>9.4799999999999988E-3</v>
      </c>
    </row>
    <row r="55" spans="1:8" s="80" customFormat="1" ht="15" x14ac:dyDescent="0.3">
      <c r="A55" s="104"/>
      <c r="B55" s="106"/>
      <c r="C55" s="104">
        <v>7840</v>
      </c>
      <c r="D55" s="105">
        <v>23</v>
      </c>
      <c r="E55" s="104" t="s">
        <v>210</v>
      </c>
      <c r="F55" s="133">
        <v>1.052</v>
      </c>
      <c r="G55" s="134">
        <v>6</v>
      </c>
      <c r="H55" s="133">
        <f t="shared" si="1"/>
        <v>6.3120000000000009E-2</v>
      </c>
    </row>
    <row r="56" spans="1:8" s="80" customFormat="1" ht="33" customHeight="1" x14ac:dyDescent="0.2">
      <c r="A56" s="104"/>
      <c r="B56" s="106"/>
      <c r="C56" s="104">
        <v>7840</v>
      </c>
      <c r="D56" s="105">
        <v>24</v>
      </c>
      <c r="E56" s="104" t="s">
        <v>209</v>
      </c>
      <c r="F56" s="102">
        <v>8.4139999999999997</v>
      </c>
      <c r="G56" s="103">
        <v>6</v>
      </c>
      <c r="H56" s="102">
        <f t="shared" si="1"/>
        <v>0.50483999999999996</v>
      </c>
    </row>
    <row r="57" spans="1:8" s="80" customFormat="1" ht="15" x14ac:dyDescent="0.3">
      <c r="A57" s="104"/>
      <c r="B57" s="106"/>
      <c r="C57" s="104">
        <v>7840</v>
      </c>
      <c r="D57" s="105">
        <v>25</v>
      </c>
      <c r="E57" s="104" t="s">
        <v>208</v>
      </c>
      <c r="F57" s="133">
        <v>4.8179999999999996</v>
      </c>
      <c r="G57" s="134">
        <v>6</v>
      </c>
      <c r="H57" s="133">
        <f t="shared" si="1"/>
        <v>0.28908</v>
      </c>
    </row>
    <row r="58" spans="1:8" s="80" customFormat="1" ht="15" customHeight="1" x14ac:dyDescent="0.3">
      <c r="A58" s="104"/>
      <c r="B58" s="106"/>
      <c r="C58" s="104">
        <v>7840</v>
      </c>
      <c r="D58" s="105">
        <v>26</v>
      </c>
      <c r="E58" s="114" t="s">
        <v>207</v>
      </c>
      <c r="F58" s="133">
        <v>3.5999999999999997E-2</v>
      </c>
      <c r="G58" s="134">
        <v>6</v>
      </c>
      <c r="H58" s="133">
        <f t="shared" si="1"/>
        <v>2.1599999999999996E-3</v>
      </c>
    </row>
    <row r="59" spans="1:8" s="80" customFormat="1" ht="15" customHeight="1" x14ac:dyDescent="0.3">
      <c r="A59" s="114" t="s">
        <v>206</v>
      </c>
      <c r="B59" s="113">
        <v>43</v>
      </c>
      <c r="C59" s="104">
        <v>7520</v>
      </c>
      <c r="D59" s="105">
        <v>0</v>
      </c>
      <c r="E59" s="114" t="s">
        <v>205</v>
      </c>
      <c r="F59" s="133">
        <v>0.26</v>
      </c>
      <c r="G59" s="134">
        <v>100</v>
      </c>
      <c r="H59" s="133">
        <f t="shared" si="1"/>
        <v>0.26</v>
      </c>
    </row>
    <row r="60" spans="1:8" ht="15" customHeight="1" x14ac:dyDescent="0.3">
      <c r="A60" s="114"/>
      <c r="B60" s="113"/>
      <c r="C60" s="147">
        <v>7800</v>
      </c>
      <c r="D60" s="145">
        <v>9</v>
      </c>
      <c r="E60" s="89" t="s">
        <v>204</v>
      </c>
      <c r="F60" s="99">
        <v>4.66</v>
      </c>
      <c r="G60" s="98">
        <v>100</v>
      </c>
      <c r="H60" s="99">
        <f t="shared" si="1"/>
        <v>4.66</v>
      </c>
    </row>
    <row r="61" spans="1:8" ht="15" customHeight="1" x14ac:dyDescent="0.3">
      <c r="A61" s="89"/>
      <c r="B61" s="90"/>
      <c r="C61" s="147">
        <v>7800</v>
      </c>
      <c r="D61" s="145">
        <v>10</v>
      </c>
      <c r="E61" s="89" t="s">
        <v>203</v>
      </c>
      <c r="F61" s="99">
        <v>3.1</v>
      </c>
      <c r="G61" s="98">
        <v>100</v>
      </c>
      <c r="H61" s="99">
        <f t="shared" si="1"/>
        <v>3.1</v>
      </c>
    </row>
    <row r="62" spans="1:8" ht="15" customHeight="1" x14ac:dyDescent="0.3">
      <c r="A62" s="89"/>
      <c r="B62" s="90"/>
      <c r="C62" s="147">
        <v>7800</v>
      </c>
      <c r="D62" s="145">
        <v>11</v>
      </c>
      <c r="E62" s="89" t="s">
        <v>202</v>
      </c>
      <c r="F62" s="99">
        <v>0.67300000000000004</v>
      </c>
      <c r="G62" s="98">
        <v>100</v>
      </c>
      <c r="H62" s="99">
        <f t="shared" si="1"/>
        <v>0.67300000000000015</v>
      </c>
    </row>
    <row r="63" spans="1:8" ht="15" customHeight="1" x14ac:dyDescent="0.3">
      <c r="A63" s="89"/>
      <c r="B63" s="90"/>
      <c r="C63" s="147">
        <v>7800</v>
      </c>
      <c r="D63" s="145">
        <v>12</v>
      </c>
      <c r="E63" s="89" t="s">
        <v>201</v>
      </c>
      <c r="F63" s="99">
        <v>1.8</v>
      </c>
      <c r="G63" s="98">
        <v>43</v>
      </c>
      <c r="H63" s="99">
        <f t="shared" si="1"/>
        <v>0.77400000000000002</v>
      </c>
    </row>
    <row r="64" spans="1:8" ht="15" customHeight="1" x14ac:dyDescent="0.3">
      <c r="A64" s="89"/>
      <c r="B64" s="90"/>
      <c r="C64" s="147">
        <v>7800</v>
      </c>
      <c r="D64" s="145">
        <v>13</v>
      </c>
      <c r="E64" s="89" t="s">
        <v>200</v>
      </c>
      <c r="F64" s="99">
        <v>2.84</v>
      </c>
      <c r="G64" s="98">
        <v>100</v>
      </c>
      <c r="H64" s="99">
        <f t="shared" si="1"/>
        <v>2.84</v>
      </c>
    </row>
    <row r="65" spans="1:8" ht="15" customHeight="1" x14ac:dyDescent="0.3">
      <c r="A65" s="89"/>
      <c r="B65" s="90"/>
      <c r="C65" s="147">
        <v>7800</v>
      </c>
      <c r="D65" s="145">
        <v>15</v>
      </c>
      <c r="E65" s="89" t="s">
        <v>199</v>
      </c>
      <c r="F65" s="99">
        <v>1.35</v>
      </c>
      <c r="G65" s="98">
        <v>100</v>
      </c>
      <c r="H65" s="99">
        <f t="shared" si="1"/>
        <v>1.35</v>
      </c>
    </row>
    <row r="66" spans="1:8" ht="15" customHeight="1" x14ac:dyDescent="0.3">
      <c r="A66" s="89"/>
      <c r="B66" s="90"/>
      <c r="C66" s="147">
        <v>7800</v>
      </c>
      <c r="D66" s="145">
        <v>17</v>
      </c>
      <c r="E66" s="89" t="s">
        <v>198</v>
      </c>
      <c r="F66" s="99">
        <v>1E-3</v>
      </c>
      <c r="G66" s="98">
        <v>100</v>
      </c>
      <c r="H66" s="99">
        <f t="shared" si="1"/>
        <v>1E-3</v>
      </c>
    </row>
    <row r="67" spans="1:8" ht="15" customHeight="1" x14ac:dyDescent="0.3">
      <c r="A67" s="89"/>
      <c r="B67" s="90"/>
      <c r="C67" s="147">
        <v>7800</v>
      </c>
      <c r="D67" s="145">
        <v>18</v>
      </c>
      <c r="E67" s="89" t="s">
        <v>197</v>
      </c>
      <c r="F67" s="99">
        <v>1.4</v>
      </c>
      <c r="G67" s="98">
        <v>100</v>
      </c>
      <c r="H67" s="99">
        <f t="shared" si="1"/>
        <v>1.4</v>
      </c>
    </row>
    <row r="68" spans="1:8" s="126" customFormat="1" ht="15" customHeight="1" x14ac:dyDescent="0.3">
      <c r="A68" s="89" t="s">
        <v>196</v>
      </c>
      <c r="B68" s="90">
        <v>43</v>
      </c>
      <c r="C68" s="146">
        <v>8890</v>
      </c>
      <c r="D68" s="145"/>
      <c r="E68" s="89" t="s">
        <v>195</v>
      </c>
      <c r="F68" s="99">
        <v>2499.998</v>
      </c>
      <c r="G68" s="144"/>
      <c r="H68" s="124">
        <f>F68*100/100</f>
        <v>2499.998</v>
      </c>
    </row>
    <row r="69" spans="1:8" s="126" customFormat="1" ht="15" customHeight="1" x14ac:dyDescent="0.3">
      <c r="A69" s="89" t="s">
        <v>194</v>
      </c>
      <c r="B69" s="90">
        <v>43</v>
      </c>
      <c r="C69" s="89">
        <v>7800</v>
      </c>
      <c r="D69" s="88">
        <v>240</v>
      </c>
      <c r="E69" s="89" t="s">
        <v>193</v>
      </c>
      <c r="F69" s="99">
        <v>2.2000000000000002</v>
      </c>
      <c r="G69" s="98">
        <v>60</v>
      </c>
      <c r="H69" s="99">
        <f t="shared" ref="H69:H101" si="2">F69*G69/100</f>
        <v>1.32</v>
      </c>
    </row>
    <row r="70" spans="1:8" ht="15" customHeight="1" x14ac:dyDescent="0.3">
      <c r="A70" s="89" t="s">
        <v>192</v>
      </c>
      <c r="B70" s="90">
        <v>43</v>
      </c>
      <c r="C70" s="89">
        <v>7800</v>
      </c>
      <c r="D70" s="88">
        <v>42</v>
      </c>
      <c r="E70" s="89" t="s">
        <v>191</v>
      </c>
      <c r="F70" s="99">
        <v>3.62</v>
      </c>
      <c r="G70" s="98">
        <v>76</v>
      </c>
      <c r="H70" s="99">
        <f t="shared" si="2"/>
        <v>2.7511999999999999</v>
      </c>
    </row>
    <row r="71" spans="1:8" ht="15" customHeight="1" x14ac:dyDescent="0.3">
      <c r="A71" s="89" t="s">
        <v>190</v>
      </c>
      <c r="B71" s="90">
        <v>43</v>
      </c>
      <c r="C71" s="89">
        <v>7800</v>
      </c>
      <c r="D71" s="88">
        <v>65</v>
      </c>
      <c r="E71" s="89" t="s">
        <v>189</v>
      </c>
      <c r="F71" s="99">
        <v>0.52</v>
      </c>
      <c r="G71" s="98">
        <v>4</v>
      </c>
      <c r="H71" s="99">
        <f t="shared" si="2"/>
        <v>2.0799999999999999E-2</v>
      </c>
    </row>
    <row r="72" spans="1:8" s="126" customFormat="1" ht="15" customHeight="1" x14ac:dyDescent="0.3">
      <c r="A72" s="89" t="s">
        <v>188</v>
      </c>
      <c r="B72" s="90">
        <v>43</v>
      </c>
      <c r="C72" s="89">
        <v>7800</v>
      </c>
      <c r="D72" s="88">
        <v>200</v>
      </c>
      <c r="E72" s="89" t="s">
        <v>187</v>
      </c>
      <c r="F72" s="99">
        <v>0.39100000000000001</v>
      </c>
      <c r="G72" s="98">
        <v>18</v>
      </c>
      <c r="H72" s="133">
        <f t="shared" si="2"/>
        <v>7.0379999999999998E-2</v>
      </c>
    </row>
    <row r="73" spans="1:8" s="126" customFormat="1" ht="15" customHeight="1" x14ac:dyDescent="0.3">
      <c r="A73" s="89" t="s">
        <v>186</v>
      </c>
      <c r="B73" s="90">
        <v>43</v>
      </c>
      <c r="C73" s="89">
        <v>7800</v>
      </c>
      <c r="D73" s="88">
        <v>80</v>
      </c>
      <c r="E73" s="100" t="s">
        <v>185</v>
      </c>
      <c r="F73" s="99">
        <v>3.13</v>
      </c>
      <c r="G73" s="98">
        <v>51</v>
      </c>
      <c r="H73" s="99">
        <f t="shared" si="2"/>
        <v>1.5963000000000001</v>
      </c>
    </row>
    <row r="74" spans="1:8" s="128" customFormat="1" ht="31.5" x14ac:dyDescent="0.2">
      <c r="A74" s="104" t="s">
        <v>184</v>
      </c>
      <c r="B74" s="106">
        <v>43</v>
      </c>
      <c r="C74" s="104">
        <v>7800</v>
      </c>
      <c r="D74" s="105">
        <v>100</v>
      </c>
      <c r="E74" s="104" t="s">
        <v>183</v>
      </c>
      <c r="F74" s="102">
        <v>2.1999999999999999E-2</v>
      </c>
      <c r="G74" s="103">
        <v>100</v>
      </c>
      <c r="H74" s="102">
        <f t="shared" si="2"/>
        <v>2.1999999999999999E-2</v>
      </c>
    </row>
    <row r="75" spans="1:8" s="126" customFormat="1" ht="30" customHeight="1" x14ac:dyDescent="0.3">
      <c r="A75" s="142"/>
      <c r="B75" s="143"/>
      <c r="C75" s="142"/>
      <c r="D75" s="141"/>
      <c r="E75" s="140" t="s">
        <v>182</v>
      </c>
      <c r="F75" s="109">
        <v>1.7999999999999999E-2</v>
      </c>
      <c r="G75" s="110">
        <v>100</v>
      </c>
      <c r="H75" s="109">
        <f t="shared" si="2"/>
        <v>1.7999999999999999E-2</v>
      </c>
    </row>
    <row r="76" spans="1:8" s="126" customFormat="1" ht="15" customHeight="1" x14ac:dyDescent="0.3">
      <c r="A76" s="89" t="s">
        <v>181</v>
      </c>
      <c r="B76" s="90">
        <v>43</v>
      </c>
      <c r="C76" s="89">
        <v>7800</v>
      </c>
      <c r="D76" s="88">
        <v>81</v>
      </c>
      <c r="E76" s="100" t="s">
        <v>180</v>
      </c>
      <c r="F76" s="99">
        <v>0.21299999999999999</v>
      </c>
      <c r="G76" s="98">
        <v>100</v>
      </c>
      <c r="H76" s="99">
        <f t="shared" si="2"/>
        <v>0.21299999999999999</v>
      </c>
    </row>
    <row r="77" spans="1:8" s="126" customFormat="1" ht="15" customHeight="1" x14ac:dyDescent="0.3">
      <c r="A77" s="89" t="s">
        <v>179</v>
      </c>
      <c r="B77" s="90">
        <v>21</v>
      </c>
      <c r="C77" s="89">
        <v>7800</v>
      </c>
      <c r="D77" s="88">
        <v>91</v>
      </c>
      <c r="E77" s="89" t="s">
        <v>178</v>
      </c>
      <c r="F77" s="99">
        <v>0.4</v>
      </c>
      <c r="G77" s="98">
        <v>100</v>
      </c>
      <c r="H77" s="133">
        <f t="shared" si="2"/>
        <v>0.4</v>
      </c>
    </row>
    <row r="78" spans="1:8" s="128" customFormat="1" ht="30" x14ac:dyDescent="0.2">
      <c r="A78" s="104" t="s">
        <v>177</v>
      </c>
      <c r="B78" s="106">
        <v>21</v>
      </c>
      <c r="C78" s="104">
        <v>7800</v>
      </c>
      <c r="D78" s="105"/>
      <c r="E78" s="104" t="s">
        <v>176</v>
      </c>
      <c r="F78" s="102">
        <v>0.94299999999999995</v>
      </c>
      <c r="G78" s="103">
        <v>100</v>
      </c>
      <c r="H78" s="109">
        <f t="shared" si="2"/>
        <v>0.94299999999999995</v>
      </c>
    </row>
    <row r="79" spans="1:8" s="80" customFormat="1" ht="30" x14ac:dyDescent="0.2">
      <c r="A79" s="104"/>
      <c r="B79" s="106"/>
      <c r="C79" s="104"/>
      <c r="D79" s="105"/>
      <c r="E79" s="104" t="s">
        <v>175</v>
      </c>
      <c r="F79" s="102">
        <v>0.05</v>
      </c>
      <c r="G79" s="110">
        <v>100</v>
      </c>
      <c r="H79" s="109">
        <f t="shared" si="2"/>
        <v>0.05</v>
      </c>
    </row>
    <row r="80" spans="1:8" s="128" customFormat="1" ht="48.6" customHeight="1" x14ac:dyDescent="0.2">
      <c r="A80" s="104"/>
      <c r="B80" s="106"/>
      <c r="C80" s="104"/>
      <c r="D80" s="105"/>
      <c r="E80" s="104" t="s">
        <v>174</v>
      </c>
      <c r="F80" s="102">
        <v>4.2000000000000003E-2</v>
      </c>
      <c r="G80" s="110">
        <v>100</v>
      </c>
      <c r="H80" s="102">
        <f t="shared" si="2"/>
        <v>4.2000000000000003E-2</v>
      </c>
    </row>
    <row r="81" spans="1:8" s="128" customFormat="1" ht="30" x14ac:dyDescent="0.2">
      <c r="A81" s="104"/>
      <c r="B81" s="106"/>
      <c r="C81" s="104"/>
      <c r="D81" s="105"/>
      <c r="E81" s="104" t="s">
        <v>173</v>
      </c>
      <c r="F81" s="102">
        <v>3.5000000000000003E-2</v>
      </c>
      <c r="G81" s="103">
        <v>100</v>
      </c>
      <c r="H81" s="102">
        <f t="shared" si="2"/>
        <v>3.5000000000000003E-2</v>
      </c>
    </row>
    <row r="82" spans="1:8" s="126" customFormat="1" ht="15" customHeight="1" x14ac:dyDescent="0.3">
      <c r="A82" s="89" t="s">
        <v>172</v>
      </c>
      <c r="B82" s="90">
        <v>38</v>
      </c>
      <c r="C82" s="139">
        <v>825</v>
      </c>
      <c r="D82" s="138">
        <v>150</v>
      </c>
      <c r="E82" s="89" t="s">
        <v>171</v>
      </c>
      <c r="F82" s="99">
        <v>1.7</v>
      </c>
      <c r="G82" s="98">
        <v>100</v>
      </c>
      <c r="H82" s="99">
        <f t="shared" si="2"/>
        <v>1.7</v>
      </c>
    </row>
    <row r="83" spans="1:8" s="126" customFormat="1" ht="15" customHeight="1" x14ac:dyDescent="0.3">
      <c r="A83" s="89"/>
      <c r="B83" s="90"/>
      <c r="C83" s="139">
        <v>825</v>
      </c>
      <c r="D83" s="138">
        <v>160</v>
      </c>
      <c r="E83" s="89" t="s">
        <v>170</v>
      </c>
      <c r="F83" s="99">
        <v>2.2000000000000002</v>
      </c>
      <c r="G83" s="98">
        <v>100</v>
      </c>
      <c r="H83" s="99">
        <f t="shared" si="2"/>
        <v>2.2000000000000002</v>
      </c>
    </row>
    <row r="84" spans="1:8" s="128" customFormat="1" ht="30" x14ac:dyDescent="0.2">
      <c r="A84" s="104"/>
      <c r="B84" s="106"/>
      <c r="C84" s="132">
        <v>825</v>
      </c>
      <c r="D84" s="131">
        <v>200</v>
      </c>
      <c r="E84" s="104" t="s">
        <v>169</v>
      </c>
      <c r="F84" s="102">
        <v>1E-3</v>
      </c>
      <c r="G84" s="103">
        <v>100</v>
      </c>
      <c r="H84" s="109">
        <f t="shared" si="2"/>
        <v>1E-3</v>
      </c>
    </row>
    <row r="85" spans="1:8" s="126" customFormat="1" ht="15" customHeight="1" x14ac:dyDescent="0.3">
      <c r="A85" s="89"/>
      <c r="B85" s="90"/>
      <c r="C85" s="139">
        <v>825</v>
      </c>
      <c r="D85" s="138">
        <v>300</v>
      </c>
      <c r="E85" s="89" t="s">
        <v>168</v>
      </c>
      <c r="F85" s="99">
        <v>5.0999999999999996</v>
      </c>
      <c r="G85" s="98">
        <v>100</v>
      </c>
      <c r="H85" s="99">
        <f t="shared" si="2"/>
        <v>5.0999999999999996</v>
      </c>
    </row>
    <row r="86" spans="1:8" s="126" customFormat="1" ht="15" customHeight="1" x14ac:dyDescent="0.3">
      <c r="A86" s="89"/>
      <c r="B86" s="90"/>
      <c r="C86" s="139">
        <v>825</v>
      </c>
      <c r="D86" s="138">
        <v>400</v>
      </c>
      <c r="E86" s="89" t="s">
        <v>167</v>
      </c>
      <c r="F86" s="99">
        <v>0.9</v>
      </c>
      <c r="G86" s="98">
        <v>100</v>
      </c>
      <c r="H86" s="99">
        <f t="shared" si="2"/>
        <v>0.9</v>
      </c>
    </row>
    <row r="87" spans="1:8" s="126" customFormat="1" ht="15" customHeight="1" x14ac:dyDescent="0.3">
      <c r="A87" s="89"/>
      <c r="B87" s="90"/>
      <c r="C87" s="139">
        <v>825</v>
      </c>
      <c r="D87" s="138">
        <v>500</v>
      </c>
      <c r="E87" s="89" t="s">
        <v>166</v>
      </c>
      <c r="F87" s="99">
        <v>0.75</v>
      </c>
      <c r="G87" s="98">
        <v>100</v>
      </c>
      <c r="H87" s="99">
        <f t="shared" si="2"/>
        <v>0.75</v>
      </c>
    </row>
    <row r="88" spans="1:8" s="126" customFormat="1" ht="15" customHeight="1" x14ac:dyDescent="0.3">
      <c r="A88" s="89"/>
      <c r="B88" s="90"/>
      <c r="C88" s="139">
        <v>825</v>
      </c>
      <c r="D88" s="138">
        <v>550</v>
      </c>
      <c r="E88" s="89" t="s">
        <v>165</v>
      </c>
      <c r="F88" s="99">
        <v>1E-3</v>
      </c>
      <c r="G88" s="98">
        <v>100</v>
      </c>
      <c r="H88" s="99">
        <f t="shared" si="2"/>
        <v>1E-3</v>
      </c>
    </row>
    <row r="89" spans="1:8" s="126" customFormat="1" ht="15" customHeight="1" x14ac:dyDescent="0.3">
      <c r="A89" s="89"/>
      <c r="B89" s="90"/>
      <c r="C89" s="139">
        <v>825</v>
      </c>
      <c r="D89" s="138">
        <v>600</v>
      </c>
      <c r="E89" s="89" t="s">
        <v>164</v>
      </c>
      <c r="F89" s="99">
        <v>1E-3</v>
      </c>
      <c r="G89" s="98">
        <v>100</v>
      </c>
      <c r="H89" s="99">
        <f t="shared" si="2"/>
        <v>1E-3</v>
      </c>
    </row>
    <row r="90" spans="1:8" s="128" customFormat="1" ht="15" customHeight="1" x14ac:dyDescent="0.3">
      <c r="A90" s="104"/>
      <c r="B90" s="106"/>
      <c r="C90" s="139">
        <v>825</v>
      </c>
      <c r="D90" s="131">
        <v>700</v>
      </c>
      <c r="E90" s="104" t="s">
        <v>163</v>
      </c>
      <c r="F90" s="102">
        <v>1E-3</v>
      </c>
      <c r="G90" s="103">
        <v>100</v>
      </c>
      <c r="H90" s="99">
        <f t="shared" si="2"/>
        <v>1E-3</v>
      </c>
    </row>
    <row r="91" spans="1:8" s="126" customFormat="1" ht="15" customHeight="1" x14ac:dyDescent="0.3">
      <c r="A91" s="89"/>
      <c r="B91" s="90"/>
      <c r="C91" s="139">
        <v>825</v>
      </c>
      <c r="D91" s="138">
        <v>800</v>
      </c>
      <c r="E91" s="89" t="s">
        <v>162</v>
      </c>
      <c r="F91" s="99">
        <v>0.11</v>
      </c>
      <c r="G91" s="98">
        <v>100</v>
      </c>
      <c r="H91" s="99">
        <f t="shared" si="2"/>
        <v>0.11</v>
      </c>
    </row>
    <row r="92" spans="1:8" s="126" customFormat="1" ht="30" x14ac:dyDescent="0.3">
      <c r="A92" s="89"/>
      <c r="B92" s="90"/>
      <c r="C92" s="132">
        <v>825</v>
      </c>
      <c r="D92" s="135">
        <v>850</v>
      </c>
      <c r="E92" s="111" t="s">
        <v>161</v>
      </c>
      <c r="F92" s="109">
        <v>1E-3</v>
      </c>
      <c r="G92" s="110">
        <v>43</v>
      </c>
      <c r="H92" s="109">
        <f t="shared" si="2"/>
        <v>4.3000000000000004E-4</v>
      </c>
    </row>
    <row r="93" spans="1:8" s="126" customFormat="1" ht="15" x14ac:dyDescent="0.3">
      <c r="A93" s="89"/>
      <c r="B93" s="90"/>
      <c r="C93" s="132">
        <v>825</v>
      </c>
      <c r="D93" s="135">
        <v>852</v>
      </c>
      <c r="E93" s="111" t="s">
        <v>160</v>
      </c>
      <c r="F93" s="99">
        <v>1E-3</v>
      </c>
      <c r="G93" s="98">
        <v>0</v>
      </c>
      <c r="H93" s="99">
        <f t="shared" si="2"/>
        <v>0</v>
      </c>
    </row>
    <row r="94" spans="1:8" s="126" customFormat="1" ht="15" customHeight="1" x14ac:dyDescent="0.3">
      <c r="A94" s="89"/>
      <c r="B94" s="90"/>
      <c r="C94" s="139">
        <v>825</v>
      </c>
      <c r="D94" s="138">
        <v>853</v>
      </c>
      <c r="E94" s="89" t="s">
        <v>159</v>
      </c>
      <c r="F94" s="99">
        <v>133.80000000000001</v>
      </c>
      <c r="G94" s="98">
        <v>100</v>
      </c>
      <c r="H94" s="99">
        <f t="shared" si="2"/>
        <v>133.80000000000001</v>
      </c>
    </row>
    <row r="95" spans="1:8" s="128" customFormat="1" ht="15" customHeight="1" x14ac:dyDescent="0.3">
      <c r="A95" s="104"/>
      <c r="B95" s="106"/>
      <c r="C95" s="137">
        <v>825</v>
      </c>
      <c r="D95" s="136">
        <v>856</v>
      </c>
      <c r="E95" s="111" t="s">
        <v>158</v>
      </c>
      <c r="F95" s="133">
        <v>1E-3</v>
      </c>
      <c r="G95" s="134">
        <v>100</v>
      </c>
      <c r="H95" s="133">
        <f t="shared" si="2"/>
        <v>1E-3</v>
      </c>
    </row>
    <row r="96" spans="1:8" s="128" customFormat="1" ht="15" customHeight="1" x14ac:dyDescent="0.3">
      <c r="A96" s="104" t="s">
        <v>157</v>
      </c>
      <c r="B96" s="106">
        <v>37</v>
      </c>
      <c r="C96" s="132">
        <v>825</v>
      </c>
      <c r="D96" s="136"/>
      <c r="E96" s="114" t="s">
        <v>156</v>
      </c>
      <c r="F96" s="133">
        <v>14.686999999999999</v>
      </c>
      <c r="G96" s="134">
        <v>100</v>
      </c>
      <c r="H96" s="133">
        <f t="shared" si="2"/>
        <v>14.687000000000001</v>
      </c>
    </row>
    <row r="97" spans="1:8" s="128" customFormat="1" ht="15" customHeight="1" x14ac:dyDescent="0.3">
      <c r="A97" s="114" t="s">
        <v>155</v>
      </c>
      <c r="B97" s="113">
        <v>37</v>
      </c>
      <c r="C97" s="132">
        <v>7270</v>
      </c>
      <c r="D97" s="135">
        <v>60</v>
      </c>
      <c r="E97" s="114" t="s">
        <v>154</v>
      </c>
      <c r="F97" s="133">
        <v>4</v>
      </c>
      <c r="G97" s="134">
        <v>100</v>
      </c>
      <c r="H97" s="133">
        <f t="shared" si="2"/>
        <v>4</v>
      </c>
    </row>
    <row r="98" spans="1:8" s="128" customFormat="1" ht="15" customHeight="1" x14ac:dyDescent="0.3">
      <c r="A98" s="114"/>
      <c r="B98" s="113"/>
      <c r="C98" s="132">
        <v>7270</v>
      </c>
      <c r="D98" s="135">
        <v>61</v>
      </c>
      <c r="E98" s="114" t="s">
        <v>153</v>
      </c>
      <c r="F98" s="133">
        <v>1.212</v>
      </c>
      <c r="G98" s="134">
        <v>0</v>
      </c>
      <c r="H98" s="133">
        <f t="shared" si="2"/>
        <v>0</v>
      </c>
    </row>
    <row r="99" spans="1:8" s="128" customFormat="1" ht="15" customHeight="1" x14ac:dyDescent="0.3">
      <c r="A99" s="114"/>
      <c r="B99" s="113"/>
      <c r="C99" s="132">
        <v>7270</v>
      </c>
      <c r="D99" s="135">
        <v>62</v>
      </c>
      <c r="E99" s="114" t="s">
        <v>152</v>
      </c>
      <c r="F99" s="133">
        <v>1E-3</v>
      </c>
      <c r="G99" s="134">
        <v>0</v>
      </c>
      <c r="H99" s="133">
        <f t="shared" si="2"/>
        <v>0</v>
      </c>
    </row>
    <row r="100" spans="1:8" s="128" customFormat="1" ht="15" x14ac:dyDescent="0.2">
      <c r="A100" s="114" t="s">
        <v>151</v>
      </c>
      <c r="B100" s="113"/>
      <c r="C100" s="132">
        <v>7840</v>
      </c>
      <c r="D100" s="131">
        <v>0</v>
      </c>
      <c r="E100" s="104" t="s">
        <v>150</v>
      </c>
      <c r="F100" s="102">
        <v>30.84</v>
      </c>
      <c r="G100" s="103">
        <v>70</v>
      </c>
      <c r="H100" s="102">
        <f t="shared" si="2"/>
        <v>21.588000000000001</v>
      </c>
    </row>
    <row r="101" spans="1:8" s="128" customFormat="1" ht="61.5" x14ac:dyDescent="0.2">
      <c r="A101" s="104" t="s">
        <v>149</v>
      </c>
      <c r="B101" s="106">
        <v>12</v>
      </c>
      <c r="C101" s="130">
        <v>7840</v>
      </c>
      <c r="D101" s="129">
        <v>0</v>
      </c>
      <c r="E101" s="104" t="s">
        <v>148</v>
      </c>
      <c r="F101" s="102">
        <v>1.8</v>
      </c>
      <c r="G101" s="103">
        <v>100</v>
      </c>
      <c r="H101" s="102">
        <f t="shared" si="2"/>
        <v>1.8</v>
      </c>
    </row>
    <row r="102" spans="1:8" s="126" customFormat="1" ht="15" customHeight="1" x14ac:dyDescent="0.3">
      <c r="A102" s="95"/>
      <c r="B102" s="96"/>
      <c r="C102" s="95"/>
      <c r="D102" s="127"/>
      <c r="E102" s="93" t="s">
        <v>147</v>
      </c>
      <c r="F102" s="91">
        <f>SUM(F10:F101)</f>
        <v>2800.1450000000023</v>
      </c>
      <c r="G102" s="92"/>
      <c r="H102" s="91">
        <f>SUM(H10:H101)</f>
        <v>2730.3028000000022</v>
      </c>
    </row>
    <row r="103" spans="1:8" s="391" customFormat="1" ht="15" customHeight="1" x14ac:dyDescent="0.3"/>
    <row r="104" spans="1:8" ht="15" customHeight="1" x14ac:dyDescent="0.3">
      <c r="A104" s="89"/>
      <c r="B104" s="90"/>
      <c r="C104" s="89"/>
      <c r="D104" s="122"/>
      <c r="E104" s="392" t="s">
        <v>146</v>
      </c>
      <c r="F104" s="392"/>
      <c r="G104" s="392"/>
      <c r="H104" s="392"/>
    </row>
    <row r="105" spans="1:8" s="80" customFormat="1" ht="30" x14ac:dyDescent="0.2">
      <c r="A105" s="104" t="s">
        <v>145</v>
      </c>
      <c r="B105" s="106">
        <v>43</v>
      </c>
      <c r="C105" s="104">
        <v>7663</v>
      </c>
      <c r="D105" s="125">
        <v>900</v>
      </c>
      <c r="E105" s="104" t="s">
        <v>144</v>
      </c>
      <c r="F105" s="102">
        <v>0.1</v>
      </c>
      <c r="G105" s="103">
        <v>100</v>
      </c>
      <c r="H105" s="102">
        <f t="shared" ref="H105:H114" si="3">F105*G105/100</f>
        <v>0.1</v>
      </c>
    </row>
    <row r="106" spans="1:8" s="126" customFormat="1" ht="15" customHeight="1" x14ac:dyDescent="0.3">
      <c r="A106" s="89" t="s">
        <v>143</v>
      </c>
      <c r="B106" s="90">
        <v>43</v>
      </c>
      <c r="C106" s="89">
        <v>7840</v>
      </c>
      <c r="D106" s="122">
        <v>55</v>
      </c>
      <c r="E106" s="89" t="s">
        <v>142</v>
      </c>
      <c r="F106" s="99">
        <v>0.65</v>
      </c>
      <c r="G106" s="98">
        <v>100</v>
      </c>
      <c r="H106" s="99">
        <f t="shared" si="3"/>
        <v>0.65</v>
      </c>
    </row>
    <row r="107" spans="1:8" ht="15" customHeight="1" x14ac:dyDescent="0.3">
      <c r="A107" s="89" t="s">
        <v>141</v>
      </c>
      <c r="B107" s="90">
        <v>43</v>
      </c>
      <c r="C107" s="89">
        <v>7420</v>
      </c>
      <c r="D107" s="122">
        <v>8</v>
      </c>
      <c r="E107" s="89" t="s">
        <v>140</v>
      </c>
      <c r="F107" s="99">
        <v>9.6189999999999998</v>
      </c>
      <c r="G107" s="98">
        <v>100</v>
      </c>
      <c r="H107" s="99">
        <f t="shared" si="3"/>
        <v>9.6189999999999998</v>
      </c>
    </row>
    <row r="108" spans="1:8" s="80" customFormat="1" ht="35.450000000000003" customHeight="1" x14ac:dyDescent="0.2">
      <c r="A108" s="104"/>
      <c r="B108" s="106"/>
      <c r="C108" s="104">
        <v>7421</v>
      </c>
      <c r="D108" s="125">
        <v>1</v>
      </c>
      <c r="E108" s="104" t="s">
        <v>139</v>
      </c>
      <c r="F108" s="102">
        <v>67.406000000000006</v>
      </c>
      <c r="G108" s="103">
        <v>100</v>
      </c>
      <c r="H108" s="102">
        <f t="shared" si="3"/>
        <v>67.406000000000006</v>
      </c>
    </row>
    <row r="109" spans="1:8" s="80" customFormat="1" ht="30" x14ac:dyDescent="0.2">
      <c r="A109" s="104"/>
      <c r="B109" s="106"/>
      <c r="C109" s="104">
        <v>7800</v>
      </c>
      <c r="D109" s="125">
        <v>1</v>
      </c>
      <c r="E109" s="104" t="s">
        <v>138</v>
      </c>
      <c r="F109" s="102">
        <v>5</v>
      </c>
      <c r="G109" s="103">
        <v>100</v>
      </c>
      <c r="H109" s="102">
        <f t="shared" si="3"/>
        <v>5</v>
      </c>
    </row>
    <row r="110" spans="1:8" ht="15" customHeight="1" x14ac:dyDescent="0.3">
      <c r="A110" s="89" t="s">
        <v>137</v>
      </c>
      <c r="B110" s="90">
        <v>36</v>
      </c>
      <c r="C110" s="89">
        <v>7521</v>
      </c>
      <c r="D110" s="122">
        <v>1</v>
      </c>
      <c r="E110" s="89" t="s">
        <v>136</v>
      </c>
      <c r="F110" s="99">
        <v>25.998999999999999</v>
      </c>
      <c r="G110" s="98">
        <v>100</v>
      </c>
      <c r="H110" s="124">
        <f t="shared" si="3"/>
        <v>25.999000000000002</v>
      </c>
    </row>
    <row r="111" spans="1:8" s="118" customFormat="1" ht="15" customHeight="1" x14ac:dyDescent="0.3">
      <c r="A111" s="89"/>
      <c r="B111" s="90"/>
      <c r="C111" s="89">
        <v>7521</v>
      </c>
      <c r="D111" s="122">
        <v>2</v>
      </c>
      <c r="E111" s="89" t="s">
        <v>135</v>
      </c>
      <c r="F111" s="99">
        <v>2</v>
      </c>
      <c r="G111" s="98">
        <v>100</v>
      </c>
      <c r="H111" s="124">
        <f t="shared" si="3"/>
        <v>2</v>
      </c>
    </row>
    <row r="112" spans="1:8" s="118" customFormat="1" ht="15" customHeight="1" x14ac:dyDescent="0.3">
      <c r="A112" s="89"/>
      <c r="B112" s="90"/>
      <c r="C112" s="89">
        <v>7521</v>
      </c>
      <c r="D112" s="122">
        <v>3</v>
      </c>
      <c r="E112" s="89" t="s">
        <v>134</v>
      </c>
      <c r="F112" s="99">
        <v>10</v>
      </c>
      <c r="G112" s="98">
        <v>100</v>
      </c>
      <c r="H112" s="124">
        <f t="shared" si="3"/>
        <v>10</v>
      </c>
    </row>
    <row r="113" spans="1:8" s="118" customFormat="1" ht="15" customHeight="1" x14ac:dyDescent="0.3">
      <c r="A113" s="89"/>
      <c r="B113" s="90"/>
      <c r="C113" s="89">
        <v>7521</v>
      </c>
      <c r="D113" s="122">
        <v>4</v>
      </c>
      <c r="E113" s="89" t="s">
        <v>133</v>
      </c>
      <c r="F113" s="99">
        <v>8</v>
      </c>
      <c r="G113" s="98">
        <v>100</v>
      </c>
      <c r="H113" s="124">
        <f t="shared" si="3"/>
        <v>8</v>
      </c>
    </row>
    <row r="114" spans="1:8" s="123" customFormat="1" ht="30" customHeight="1" x14ac:dyDescent="0.3">
      <c r="A114" s="114" t="s">
        <v>132</v>
      </c>
      <c r="B114" s="113">
        <v>43</v>
      </c>
      <c r="C114" s="100"/>
      <c r="D114" s="122"/>
      <c r="E114" s="111" t="s">
        <v>131</v>
      </c>
      <c r="F114" s="109">
        <v>21</v>
      </c>
      <c r="G114" s="110">
        <v>100</v>
      </c>
      <c r="H114" s="116">
        <f t="shared" si="3"/>
        <v>21</v>
      </c>
    </row>
    <row r="115" spans="1:8" s="118" customFormat="1" ht="15" customHeight="1" x14ac:dyDescent="0.3">
      <c r="A115" s="89"/>
      <c r="B115" s="90"/>
      <c r="C115" s="89"/>
      <c r="D115" s="122"/>
      <c r="E115" s="121" t="s">
        <v>130</v>
      </c>
      <c r="F115" s="120">
        <f>SUM(F105:F114)</f>
        <v>149.774</v>
      </c>
      <c r="G115" s="120"/>
      <c r="H115" s="120">
        <f>SUM(H105:H114)</f>
        <v>149.774</v>
      </c>
    </row>
    <row r="116" spans="1:8" s="118" customFormat="1" ht="15" customHeight="1" x14ac:dyDescent="0.3">
      <c r="A116" s="95"/>
      <c r="B116" s="96"/>
      <c r="C116" s="95"/>
      <c r="D116" s="94"/>
      <c r="E116" s="119" t="s">
        <v>129</v>
      </c>
      <c r="F116" s="91">
        <f>SUM(F115+F102)</f>
        <v>2949.9190000000021</v>
      </c>
      <c r="G116" s="91"/>
      <c r="H116" s="91">
        <f>SUM(H115+H102)</f>
        <v>2880.0768000000021</v>
      </c>
    </row>
    <row r="117" spans="1:8" s="388" customFormat="1" ht="15" customHeight="1" x14ac:dyDescent="0.3"/>
    <row r="118" spans="1:8" s="118" customFormat="1" ht="15" customHeight="1" x14ac:dyDescent="0.3">
      <c r="A118" s="89"/>
      <c r="B118" s="90"/>
      <c r="C118" s="89"/>
      <c r="D118" s="88"/>
      <c r="E118" s="392" t="s">
        <v>128</v>
      </c>
      <c r="F118" s="392"/>
      <c r="G118" s="392"/>
      <c r="H118" s="392"/>
    </row>
    <row r="119" spans="1:8" s="80" customFormat="1" ht="31.5" x14ac:dyDescent="0.2">
      <c r="A119" s="117" t="s">
        <v>127</v>
      </c>
      <c r="B119" s="106"/>
      <c r="C119" s="104"/>
      <c r="D119" s="105"/>
      <c r="E119" s="104" t="s">
        <v>126</v>
      </c>
      <c r="F119" s="104">
        <v>8.0000000000000002E-3</v>
      </c>
      <c r="G119" s="103">
        <v>100</v>
      </c>
      <c r="H119" s="116">
        <f>F119*G119/100</f>
        <v>8.0000000000000002E-3</v>
      </c>
    </row>
    <row r="120" spans="1:8" s="80" customFormat="1" ht="31.5" x14ac:dyDescent="0.2">
      <c r="A120" s="104" t="s">
        <v>125</v>
      </c>
      <c r="B120" s="106"/>
      <c r="C120" s="104"/>
      <c r="D120" s="105"/>
      <c r="E120" s="104" t="s">
        <v>124</v>
      </c>
      <c r="F120" s="104">
        <v>120.631</v>
      </c>
      <c r="G120" s="103">
        <v>100</v>
      </c>
      <c r="H120" s="115">
        <f>F120*G120/100</f>
        <v>120.631</v>
      </c>
    </row>
    <row r="121" spans="1:8" s="108" customFormat="1" ht="31.5" x14ac:dyDescent="0.3">
      <c r="A121" s="114" t="s">
        <v>123</v>
      </c>
      <c r="B121" s="113">
        <v>43</v>
      </c>
      <c r="C121" s="90"/>
      <c r="D121" s="112"/>
      <c r="E121" s="111" t="s">
        <v>122</v>
      </c>
      <c r="F121" s="109">
        <v>1.3380000000000001</v>
      </c>
      <c r="G121" s="110">
        <v>100</v>
      </c>
      <c r="H121" s="109">
        <f>F121*G121/100</f>
        <v>1.3380000000000001</v>
      </c>
    </row>
    <row r="122" spans="1:8" s="80" customFormat="1" ht="30.75" customHeight="1" x14ac:dyDescent="0.2">
      <c r="A122" s="104" t="s">
        <v>121</v>
      </c>
      <c r="B122" s="106">
        <v>22</v>
      </c>
      <c r="C122" s="104">
        <v>7660</v>
      </c>
      <c r="D122" s="105">
        <v>901</v>
      </c>
      <c r="E122" s="104" t="s">
        <v>120</v>
      </c>
      <c r="F122" s="102">
        <v>0.21199999999999999</v>
      </c>
      <c r="G122" s="103">
        <v>100</v>
      </c>
      <c r="H122" s="102">
        <f>F122*G122/100</f>
        <v>0.21199999999999999</v>
      </c>
    </row>
    <row r="123" spans="1:8" s="80" customFormat="1" ht="45" customHeight="1" x14ac:dyDescent="0.2">
      <c r="A123" s="107" t="s">
        <v>119</v>
      </c>
      <c r="B123" s="106"/>
      <c r="C123" s="104"/>
      <c r="D123" s="105"/>
      <c r="E123" s="104" t="s">
        <v>118</v>
      </c>
      <c r="F123" s="102">
        <v>1443.0889999999999</v>
      </c>
      <c r="G123" s="103"/>
      <c r="H123" s="102">
        <v>18.957999999999998</v>
      </c>
    </row>
    <row r="124" spans="1:8" ht="15" customHeight="1" x14ac:dyDescent="0.3">
      <c r="A124" s="101" t="s">
        <v>117</v>
      </c>
      <c r="B124" s="90">
        <v>41</v>
      </c>
      <c r="C124" s="89"/>
      <c r="D124" s="88"/>
      <c r="E124" s="89" t="s">
        <v>116</v>
      </c>
      <c r="F124" s="99">
        <v>74.599999999999994</v>
      </c>
      <c r="G124" s="98">
        <v>100</v>
      </c>
      <c r="H124" s="97">
        <f>F124*G124/100</f>
        <v>74.599999999999994</v>
      </c>
    </row>
    <row r="125" spans="1:8" ht="15" customHeight="1" x14ac:dyDescent="0.3">
      <c r="A125" s="89" t="s">
        <v>115</v>
      </c>
      <c r="B125" s="90">
        <v>43</v>
      </c>
      <c r="C125" s="89">
        <v>7270</v>
      </c>
      <c r="D125" s="88"/>
      <c r="E125" s="100" t="s">
        <v>114</v>
      </c>
      <c r="F125" s="99">
        <v>1.49</v>
      </c>
      <c r="G125" s="98">
        <v>100</v>
      </c>
      <c r="H125" s="97">
        <f>F125*G125/100</f>
        <v>1.49</v>
      </c>
    </row>
    <row r="126" spans="1:8" ht="15" customHeight="1" x14ac:dyDescent="0.3">
      <c r="A126" s="95"/>
      <c r="B126" s="96"/>
      <c r="C126" s="95"/>
      <c r="D126" s="94"/>
      <c r="E126" s="93" t="s">
        <v>113</v>
      </c>
      <c r="F126" s="91">
        <f>SUM(F119:F125)</f>
        <v>1641.3679999999999</v>
      </c>
      <c r="G126" s="92"/>
      <c r="H126" s="91">
        <f>SUM(H119:H125)</f>
        <v>217.23699999999999</v>
      </c>
    </row>
    <row r="127" spans="1:8" s="388" customFormat="1" ht="15" customHeight="1" x14ac:dyDescent="0.3"/>
    <row r="128" spans="1:8" ht="15" customHeight="1" x14ac:dyDescent="0.3">
      <c r="A128" s="89"/>
      <c r="B128" s="90"/>
      <c r="C128" s="89"/>
      <c r="D128" s="88"/>
      <c r="E128" s="392" t="s">
        <v>112</v>
      </c>
      <c r="F128" s="392"/>
      <c r="G128" s="392"/>
      <c r="H128" s="392"/>
    </row>
    <row r="129" spans="1:8" s="80" customFormat="1" ht="31.5" x14ac:dyDescent="0.2">
      <c r="A129" s="87" t="s">
        <v>111</v>
      </c>
      <c r="B129" s="86">
        <v>12</v>
      </c>
      <c r="C129" s="84"/>
      <c r="D129" s="85"/>
      <c r="E129" s="84" t="s">
        <v>110</v>
      </c>
      <c r="F129" s="83">
        <v>3796.4160000000002</v>
      </c>
      <c r="G129" s="82"/>
      <c r="H129" s="81"/>
    </row>
    <row r="130" spans="1:8" ht="15" customHeight="1" x14ac:dyDescent="0.3">
      <c r="E130" s="79" t="s">
        <v>59</v>
      </c>
      <c r="F130" s="78">
        <f>SUM(F116+F126+F129)</f>
        <v>8387.7030000000013</v>
      </c>
      <c r="H130" s="78">
        <f>SUM(H116+H126+H129)</f>
        <v>3097.3138000000022</v>
      </c>
    </row>
    <row r="132" spans="1:8" s="388" customFormat="1" ht="15" customHeight="1" x14ac:dyDescent="0.3">
      <c r="A132" s="388" t="s">
        <v>109</v>
      </c>
    </row>
    <row r="133" spans="1:8" s="387" customFormat="1" ht="15" customHeight="1" x14ac:dyDescent="0.3">
      <c r="A133" s="386" t="s">
        <v>108</v>
      </c>
    </row>
  </sheetData>
  <mergeCells count="17">
    <mergeCell ref="E104:H104"/>
    <mergeCell ref="A1:XFD1"/>
    <mergeCell ref="A2:XFD2"/>
    <mergeCell ref="A133:XFD133"/>
    <mergeCell ref="A132:XFD132"/>
    <mergeCell ref="A3:XFD3"/>
    <mergeCell ref="C4:D4"/>
    <mergeCell ref="F4:H4"/>
    <mergeCell ref="A117:XFD117"/>
    <mergeCell ref="E118:H118"/>
    <mergeCell ref="A127:XFD127"/>
    <mergeCell ref="E128:H128"/>
    <mergeCell ref="G5:H5"/>
    <mergeCell ref="A7:XFD7"/>
    <mergeCell ref="E8:H8"/>
    <mergeCell ref="E9:H9"/>
    <mergeCell ref="A103:XFD103"/>
  </mergeCells>
  <pageMargins left="0.7" right="0.7" top="0.78740157499999996" bottom="0.78740157499999996" header="0.3" footer="0.3"/>
  <pageSetup paperSize="9" scale="97" orientation="portrait" horizontalDpi="300" verticalDpi="3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84"/>
  <sheetViews>
    <sheetView zoomScaleNormal="100" workbookViewId="0">
      <selection sqref="A1:XFD1"/>
    </sheetView>
  </sheetViews>
  <sheetFormatPr baseColWidth="10" defaultRowHeight="15" x14ac:dyDescent="0.3"/>
  <cols>
    <col min="1" max="1" width="7.5703125" style="75" bestFit="1" customWidth="1"/>
    <col min="2" max="3" width="5" style="75" bestFit="1" customWidth="1"/>
    <col min="4" max="4" width="4.42578125" style="75" bestFit="1" customWidth="1"/>
    <col min="5" max="5" width="60.5703125" style="75" customWidth="1"/>
    <col min="6" max="6" width="9.5703125" style="118" bestFit="1" customWidth="1"/>
    <col min="7" max="16384" width="11.42578125" style="118"/>
  </cols>
  <sheetData>
    <row r="1" spans="1:6" s="394" customFormat="1" x14ac:dyDescent="0.3">
      <c r="A1" s="394" t="s">
        <v>317</v>
      </c>
    </row>
    <row r="2" spans="1:6" s="395" customFormat="1" ht="16.5" x14ac:dyDescent="0.3">
      <c r="A2" s="395" t="s">
        <v>272</v>
      </c>
    </row>
    <row r="3" spans="1:6" s="398" customFormat="1" ht="14.25" x14ac:dyDescent="0.3"/>
    <row r="4" spans="1:6" s="75" customFormat="1" x14ac:dyDescent="0.3">
      <c r="A4" s="204" t="s">
        <v>271</v>
      </c>
      <c r="B4" s="203" t="s">
        <v>270</v>
      </c>
      <c r="C4" s="399" t="s">
        <v>269</v>
      </c>
      <c r="D4" s="399"/>
      <c r="E4" s="400" t="s">
        <v>316</v>
      </c>
      <c r="F4" s="400"/>
    </row>
    <row r="5" spans="1:6" x14ac:dyDescent="0.3">
      <c r="A5" s="202" t="s">
        <v>267</v>
      </c>
      <c r="B5" s="201"/>
      <c r="C5" s="201" t="s">
        <v>266</v>
      </c>
      <c r="D5" s="201" t="s">
        <v>265</v>
      </c>
      <c r="E5" s="401"/>
      <c r="F5" s="401"/>
    </row>
    <row r="6" spans="1:6" s="402" customFormat="1" x14ac:dyDescent="0.3"/>
    <row r="7" spans="1:6" s="75" customFormat="1" ht="30" customHeight="1" x14ac:dyDescent="0.3">
      <c r="A7" s="200" t="s">
        <v>258</v>
      </c>
      <c r="B7" s="200">
        <v>43</v>
      </c>
      <c r="C7" s="200">
        <v>7800</v>
      </c>
      <c r="D7" s="199">
        <v>101</v>
      </c>
      <c r="E7" s="403" t="s">
        <v>315</v>
      </c>
      <c r="F7" s="403"/>
    </row>
    <row r="8" spans="1:6" s="391" customFormat="1" x14ac:dyDescent="0.3"/>
    <row r="9" spans="1:6" ht="39" customHeight="1" x14ac:dyDescent="0.3">
      <c r="A9" s="198" t="s">
        <v>127</v>
      </c>
      <c r="B9" s="170"/>
      <c r="C9" s="170"/>
      <c r="D9" s="170"/>
      <c r="E9" s="403" t="s">
        <v>314</v>
      </c>
      <c r="F9" s="403"/>
    </row>
    <row r="10" spans="1:6" s="404" customFormat="1" x14ac:dyDescent="0.2"/>
    <row r="11" spans="1:6" s="197" customFormat="1" ht="113.45" customHeight="1" x14ac:dyDescent="0.2">
      <c r="A11" s="84" t="s">
        <v>123</v>
      </c>
      <c r="B11" s="172">
        <v>43</v>
      </c>
      <c r="C11" s="172"/>
      <c r="D11" s="172"/>
      <c r="E11" s="403" t="s">
        <v>313</v>
      </c>
      <c r="F11" s="403"/>
    </row>
    <row r="12" spans="1:6" s="405" customFormat="1" x14ac:dyDescent="0.3"/>
    <row r="13" spans="1:6" s="165" customFormat="1" ht="118.15" customHeight="1" x14ac:dyDescent="0.2">
      <c r="A13" s="196" t="s">
        <v>312</v>
      </c>
      <c r="B13" s="167" t="s">
        <v>311</v>
      </c>
      <c r="C13" s="167" t="s">
        <v>310</v>
      </c>
      <c r="D13" s="167"/>
      <c r="E13" s="403" t="s">
        <v>309</v>
      </c>
      <c r="F13" s="403"/>
    </row>
    <row r="14" spans="1:6" s="405" customFormat="1" x14ac:dyDescent="0.3"/>
    <row r="15" spans="1:6" s="165" customFormat="1" ht="270.60000000000002" customHeight="1" x14ac:dyDescent="0.2">
      <c r="A15" s="167" t="s">
        <v>143</v>
      </c>
      <c r="B15" s="167">
        <v>43</v>
      </c>
      <c r="C15" s="167"/>
      <c r="D15" s="167"/>
      <c r="E15" s="403" t="s">
        <v>308</v>
      </c>
      <c r="F15" s="403"/>
    </row>
    <row r="16" spans="1:6" s="407" customFormat="1" x14ac:dyDescent="0.2">
      <c r="A16" s="406"/>
    </row>
    <row r="17" spans="1:6" s="163" customFormat="1" ht="86.45" customHeight="1" x14ac:dyDescent="0.2">
      <c r="A17" s="195" t="s">
        <v>224</v>
      </c>
      <c r="B17" s="84">
        <v>43</v>
      </c>
      <c r="C17" s="84"/>
      <c r="D17" s="172"/>
      <c r="E17" s="408" t="s">
        <v>307</v>
      </c>
      <c r="F17" s="408"/>
    </row>
    <row r="18" spans="1:6" s="409" customFormat="1" x14ac:dyDescent="0.2"/>
    <row r="19" spans="1:6" s="187" customFormat="1" ht="30" x14ac:dyDescent="0.3">
      <c r="A19" s="192"/>
      <c r="B19" s="188"/>
      <c r="E19" s="194" t="s">
        <v>306</v>
      </c>
      <c r="F19" s="193" t="s">
        <v>305</v>
      </c>
    </row>
    <row r="20" spans="1:6" s="187" customFormat="1" x14ac:dyDescent="0.3">
      <c r="A20" s="192"/>
      <c r="B20" s="188"/>
      <c r="C20" s="187">
        <v>7840</v>
      </c>
      <c r="D20" s="191">
        <v>5</v>
      </c>
      <c r="E20" s="140" t="s">
        <v>304</v>
      </c>
      <c r="F20" s="154">
        <v>4.8380000000000001</v>
      </c>
    </row>
    <row r="21" spans="1:6" s="171" customFormat="1" ht="30" x14ac:dyDescent="0.3">
      <c r="C21" s="104">
        <v>7840</v>
      </c>
      <c r="D21" s="190">
        <v>6</v>
      </c>
      <c r="E21" s="171" t="s">
        <v>303</v>
      </c>
      <c r="F21" s="133">
        <v>0.21</v>
      </c>
    </row>
    <row r="22" spans="1:6" s="163" customFormat="1" x14ac:dyDescent="0.3">
      <c r="B22" s="171"/>
      <c r="C22" s="187">
        <v>7840</v>
      </c>
      <c r="D22" s="189">
        <v>8</v>
      </c>
      <c r="E22" s="171" t="s">
        <v>216</v>
      </c>
      <c r="F22" s="133">
        <v>3.6280000000000001</v>
      </c>
    </row>
    <row r="23" spans="1:6" s="163" customFormat="1" x14ac:dyDescent="0.3">
      <c r="B23" s="171"/>
      <c r="C23" s="187">
        <v>7840</v>
      </c>
      <c r="D23" s="189">
        <v>10</v>
      </c>
      <c r="E23" s="171" t="s">
        <v>302</v>
      </c>
      <c r="F23" s="133">
        <v>7.2610000000000001</v>
      </c>
    </row>
    <row r="24" spans="1:6" s="163" customFormat="1" x14ac:dyDescent="0.3">
      <c r="B24" s="171"/>
      <c r="C24" s="187">
        <v>7840</v>
      </c>
      <c r="D24" s="189">
        <v>11</v>
      </c>
      <c r="E24" s="171" t="s">
        <v>214</v>
      </c>
      <c r="F24" s="133">
        <v>5.3650000000000002</v>
      </c>
    </row>
    <row r="25" spans="1:6" s="179" customFormat="1" x14ac:dyDescent="0.3">
      <c r="B25" s="188"/>
      <c r="C25" s="187">
        <v>7840</v>
      </c>
      <c r="D25" s="186">
        <v>13</v>
      </c>
      <c r="E25" s="155" t="s">
        <v>213</v>
      </c>
      <c r="F25" s="99">
        <v>0.105</v>
      </c>
    </row>
    <row r="26" spans="1:6" s="179" customFormat="1" x14ac:dyDescent="0.3">
      <c r="B26" s="188"/>
      <c r="C26" s="187">
        <v>7840</v>
      </c>
      <c r="D26" s="186">
        <v>14</v>
      </c>
      <c r="E26" s="155" t="s">
        <v>212</v>
      </c>
      <c r="F26" s="99">
        <v>3.7869999999999999</v>
      </c>
    </row>
    <row r="27" spans="1:6" s="179" customFormat="1" x14ac:dyDescent="0.3">
      <c r="B27" s="188"/>
      <c r="C27" s="187">
        <v>7840</v>
      </c>
      <c r="D27" s="186">
        <v>15</v>
      </c>
      <c r="E27" s="155" t="s">
        <v>301</v>
      </c>
      <c r="F27" s="99">
        <v>1E-3</v>
      </c>
    </row>
    <row r="28" spans="1:6" s="179" customFormat="1" x14ac:dyDescent="0.3">
      <c r="B28" s="188"/>
      <c r="C28" s="187">
        <v>7840</v>
      </c>
      <c r="D28" s="186">
        <v>22</v>
      </c>
      <c r="E28" s="155" t="s">
        <v>300</v>
      </c>
      <c r="F28" s="99">
        <v>8.9999999999999993E-3</v>
      </c>
    </row>
    <row r="29" spans="1:6" s="179" customFormat="1" x14ac:dyDescent="0.3">
      <c r="B29" s="188"/>
      <c r="C29" s="187">
        <v>7840</v>
      </c>
      <c r="D29" s="186">
        <v>23</v>
      </c>
      <c r="E29" s="155" t="s">
        <v>299</v>
      </c>
      <c r="F29" s="99">
        <v>1.052</v>
      </c>
    </row>
    <row r="30" spans="1:6" s="179" customFormat="1" x14ac:dyDescent="0.3">
      <c r="B30" s="188"/>
      <c r="C30" s="187">
        <v>7840</v>
      </c>
      <c r="D30" s="186">
        <v>24</v>
      </c>
      <c r="E30" s="89" t="s">
        <v>298</v>
      </c>
      <c r="F30" s="99">
        <v>8.4139999999999997</v>
      </c>
    </row>
    <row r="31" spans="1:6" s="179" customFormat="1" x14ac:dyDescent="0.3">
      <c r="B31" s="188"/>
      <c r="C31" s="187">
        <v>7840</v>
      </c>
      <c r="D31" s="186">
        <v>25</v>
      </c>
      <c r="E31" s="89" t="s">
        <v>208</v>
      </c>
      <c r="F31" s="99">
        <v>4.8179999999999996</v>
      </c>
    </row>
    <row r="32" spans="1:6" s="179" customFormat="1" x14ac:dyDescent="0.3">
      <c r="A32" s="185"/>
      <c r="B32" s="184"/>
      <c r="C32" s="183">
        <v>7840</v>
      </c>
      <c r="D32" s="182">
        <v>26</v>
      </c>
      <c r="E32" s="181" t="s">
        <v>207</v>
      </c>
      <c r="F32" s="180">
        <v>3.5999999999999997E-2</v>
      </c>
    </row>
    <row r="33" spans="1:6" x14ac:dyDescent="0.3">
      <c r="A33" s="178"/>
      <c r="B33" s="178"/>
      <c r="C33" s="178"/>
      <c r="D33" s="178"/>
      <c r="E33" s="177" t="s">
        <v>275</v>
      </c>
      <c r="F33" s="176">
        <f>SUM(F20:F32)</f>
        <v>39.524000000000001</v>
      </c>
    </row>
    <row r="34" spans="1:6" s="398" customFormat="1" ht="14.25" x14ac:dyDescent="0.3"/>
    <row r="35" spans="1:6" s="163" customFormat="1" ht="30" customHeight="1" x14ac:dyDescent="0.2">
      <c r="A35" s="87" t="s">
        <v>117</v>
      </c>
      <c r="B35" s="172"/>
      <c r="C35" s="172"/>
      <c r="D35" s="172"/>
      <c r="E35" s="403" t="s">
        <v>297</v>
      </c>
      <c r="F35" s="403"/>
    </row>
    <row r="36" spans="1:6" s="410" customFormat="1" x14ac:dyDescent="0.2"/>
    <row r="37" spans="1:6" s="173" customFormat="1" x14ac:dyDescent="0.2">
      <c r="A37" s="175"/>
      <c r="B37" s="175"/>
      <c r="C37" s="175"/>
      <c r="D37" s="175"/>
      <c r="E37" s="175"/>
      <c r="F37" s="174" t="s">
        <v>296</v>
      </c>
    </row>
    <row r="38" spans="1:6" s="163" customFormat="1" ht="75" customHeight="1" x14ac:dyDescent="0.2">
      <c r="A38" s="84" t="s">
        <v>137</v>
      </c>
      <c r="B38" s="172">
        <v>36</v>
      </c>
      <c r="C38" s="172"/>
      <c r="D38" s="172"/>
      <c r="E38" s="172" t="s">
        <v>295</v>
      </c>
      <c r="F38" s="81">
        <v>48</v>
      </c>
    </row>
    <row r="39" spans="1:6" s="406" customFormat="1" x14ac:dyDescent="0.2"/>
    <row r="40" spans="1:6" s="165" customFormat="1" ht="84" customHeight="1" x14ac:dyDescent="0.2">
      <c r="A40" s="167" t="s">
        <v>206</v>
      </c>
      <c r="B40" s="167">
        <v>7800</v>
      </c>
      <c r="C40" s="167"/>
      <c r="D40" s="167"/>
      <c r="E40" s="403" t="s">
        <v>294</v>
      </c>
      <c r="F40" s="403"/>
    </row>
    <row r="41" spans="1:6" s="406" customFormat="1" x14ac:dyDescent="0.2"/>
    <row r="42" spans="1:6" s="165" customFormat="1" ht="18.600000000000001" customHeight="1" x14ac:dyDescent="0.2">
      <c r="A42" s="167" t="s">
        <v>121</v>
      </c>
      <c r="B42" s="167">
        <v>22</v>
      </c>
      <c r="C42" s="167">
        <v>7660</v>
      </c>
      <c r="D42" s="167">
        <v>900</v>
      </c>
      <c r="E42" s="403" t="s">
        <v>292</v>
      </c>
      <c r="F42" s="403"/>
    </row>
    <row r="43" spans="1:6" s="406" customFormat="1" x14ac:dyDescent="0.2"/>
    <row r="44" spans="1:6" s="171" customFormat="1" ht="30" customHeight="1" x14ac:dyDescent="0.2">
      <c r="A44" s="87" t="s">
        <v>119</v>
      </c>
      <c r="B44" s="84"/>
      <c r="C44" s="84"/>
      <c r="D44" s="84"/>
      <c r="E44" s="408" t="s">
        <v>293</v>
      </c>
      <c r="F44" s="408"/>
    </row>
    <row r="45" spans="1:6" s="406" customFormat="1" x14ac:dyDescent="0.2"/>
    <row r="46" spans="1:6" s="165" customFormat="1" x14ac:dyDescent="0.3">
      <c r="A46" s="95" t="s">
        <v>184</v>
      </c>
      <c r="B46" s="170">
        <v>43</v>
      </c>
      <c r="C46" s="170">
        <v>7800</v>
      </c>
      <c r="D46" s="170">
        <v>100</v>
      </c>
      <c r="E46" s="401" t="s">
        <v>292</v>
      </c>
      <c r="F46" s="401"/>
    </row>
    <row r="47" spans="1:6" s="406" customFormat="1" x14ac:dyDescent="0.2"/>
    <row r="48" spans="1:6" s="165" customFormat="1" ht="105.75" customHeight="1" x14ac:dyDescent="0.2">
      <c r="A48" s="168" t="s">
        <v>157</v>
      </c>
      <c r="B48" s="168"/>
      <c r="C48" s="169">
        <v>825</v>
      </c>
      <c r="D48" s="168"/>
      <c r="E48" s="411" t="s">
        <v>291</v>
      </c>
      <c r="F48" s="411"/>
    </row>
    <row r="49" spans="1:6" s="406" customFormat="1" x14ac:dyDescent="0.2"/>
    <row r="50" spans="1:6" s="165" customFormat="1" ht="85.15" customHeight="1" x14ac:dyDescent="0.2">
      <c r="A50" s="167" t="s">
        <v>155</v>
      </c>
      <c r="B50" s="167"/>
      <c r="C50" s="167">
        <v>7270</v>
      </c>
      <c r="D50" s="166">
        <v>60</v>
      </c>
      <c r="E50" s="403" t="s">
        <v>290</v>
      </c>
      <c r="F50" s="403"/>
    </row>
    <row r="51" spans="1:6" s="406" customFormat="1" x14ac:dyDescent="0.2"/>
    <row r="52" spans="1:6" s="165" customFormat="1" ht="85.9" customHeight="1" x14ac:dyDescent="0.2">
      <c r="A52" s="165" t="s">
        <v>151</v>
      </c>
      <c r="C52" s="165">
        <v>7840</v>
      </c>
      <c r="E52" s="412" t="s">
        <v>289</v>
      </c>
      <c r="F52" s="412"/>
    </row>
    <row r="53" spans="1:6" s="413" customFormat="1" x14ac:dyDescent="0.2">
      <c r="A53" s="406"/>
    </row>
    <row r="54" spans="1:6" s="163" customFormat="1" ht="50.45" customHeight="1" x14ac:dyDescent="0.2">
      <c r="A54" s="104" t="s">
        <v>172</v>
      </c>
      <c r="B54" s="104">
        <v>38</v>
      </c>
      <c r="C54" s="164">
        <v>825</v>
      </c>
      <c r="D54" s="130"/>
      <c r="E54" s="414" t="s">
        <v>288</v>
      </c>
      <c r="F54" s="414"/>
    </row>
    <row r="55" spans="1:6" s="414" customFormat="1" x14ac:dyDescent="0.2"/>
    <row r="56" spans="1:6" x14ac:dyDescent="0.3">
      <c r="A56" s="155"/>
      <c r="B56" s="155"/>
      <c r="C56" s="155"/>
      <c r="D56" s="155"/>
      <c r="E56" s="162" t="s">
        <v>287</v>
      </c>
      <c r="F56" s="157">
        <v>2012</v>
      </c>
    </row>
    <row r="57" spans="1:6" s="75" customFormat="1" x14ac:dyDescent="0.3">
      <c r="A57" s="155"/>
      <c r="B57" s="155"/>
      <c r="C57" s="155"/>
      <c r="D57" s="155">
        <v>151</v>
      </c>
      <c r="E57" s="155" t="s">
        <v>282</v>
      </c>
      <c r="F57" s="156">
        <v>1E-3</v>
      </c>
    </row>
    <row r="58" spans="1:6" x14ac:dyDescent="0.3">
      <c r="A58" s="155"/>
      <c r="B58" s="155"/>
      <c r="C58" s="155"/>
      <c r="D58" s="155">
        <v>161</v>
      </c>
      <c r="E58" s="155" t="s">
        <v>170</v>
      </c>
      <c r="F58" s="156">
        <v>43.18</v>
      </c>
    </row>
    <row r="59" spans="1:6" x14ac:dyDescent="0.3">
      <c r="A59" s="155"/>
      <c r="B59" s="155"/>
      <c r="C59" s="155"/>
      <c r="D59" s="155">
        <v>201</v>
      </c>
      <c r="E59" s="155" t="s">
        <v>281</v>
      </c>
      <c r="F59" s="156">
        <v>5</v>
      </c>
    </row>
    <row r="60" spans="1:6" x14ac:dyDescent="0.3">
      <c r="A60" s="155"/>
      <c r="B60" s="155"/>
      <c r="C60" s="155"/>
      <c r="D60" s="155">
        <v>301</v>
      </c>
      <c r="E60" s="155" t="s">
        <v>168</v>
      </c>
      <c r="F60" s="156">
        <v>164.2</v>
      </c>
    </row>
    <row r="61" spans="1:6" x14ac:dyDescent="0.3">
      <c r="A61" s="155"/>
      <c r="B61" s="155"/>
      <c r="C61" s="155"/>
      <c r="D61" s="155">
        <v>401</v>
      </c>
      <c r="E61" s="155" t="s">
        <v>167</v>
      </c>
      <c r="F61" s="156">
        <v>6.7</v>
      </c>
    </row>
    <row r="62" spans="1:6" x14ac:dyDescent="0.3">
      <c r="A62" s="155"/>
      <c r="B62" s="155"/>
      <c r="C62" s="155"/>
      <c r="D62" s="155">
        <v>501</v>
      </c>
      <c r="E62" s="155" t="s">
        <v>280</v>
      </c>
      <c r="F62" s="156">
        <v>1E-3</v>
      </c>
    </row>
    <row r="63" spans="1:6" x14ac:dyDescent="0.3">
      <c r="A63" s="155"/>
      <c r="B63" s="155"/>
      <c r="C63" s="155"/>
      <c r="D63" s="155">
        <v>701</v>
      </c>
      <c r="E63" s="155" t="s">
        <v>279</v>
      </c>
      <c r="F63" s="156">
        <v>3.7549999999999999</v>
      </c>
    </row>
    <row r="64" spans="1:6" x14ac:dyDescent="0.3">
      <c r="A64" s="155"/>
      <c r="B64" s="155"/>
      <c r="C64" s="155"/>
      <c r="D64" s="155">
        <v>851</v>
      </c>
      <c r="E64" s="155" t="s">
        <v>286</v>
      </c>
      <c r="F64" s="156">
        <v>1E-3</v>
      </c>
    </row>
    <row r="65" spans="1:6" x14ac:dyDescent="0.3">
      <c r="A65" s="155"/>
      <c r="B65" s="155"/>
      <c r="C65" s="155"/>
      <c r="D65" s="155">
        <v>856</v>
      </c>
      <c r="E65" s="155" t="s">
        <v>158</v>
      </c>
      <c r="F65" s="156">
        <v>1E-3</v>
      </c>
    </row>
    <row r="66" spans="1:6" ht="30" x14ac:dyDescent="0.3">
      <c r="A66" s="114" t="s">
        <v>149</v>
      </c>
      <c r="B66" s="114">
        <v>12</v>
      </c>
      <c r="C66" s="114">
        <v>7840</v>
      </c>
      <c r="D66" s="114"/>
      <c r="E66" s="104" t="s">
        <v>285</v>
      </c>
      <c r="F66" s="149">
        <v>12</v>
      </c>
    </row>
    <row r="67" spans="1:6" x14ac:dyDescent="0.3">
      <c r="A67" s="161"/>
      <c r="B67" s="161"/>
      <c r="C67" s="161"/>
      <c r="D67" s="161"/>
      <c r="E67" s="160" t="s">
        <v>275</v>
      </c>
      <c r="F67" s="159">
        <f>SUM(F57:F66)</f>
        <v>234.83899999999997</v>
      </c>
    </row>
    <row r="68" spans="1:6" s="398" customFormat="1" ht="14.25" x14ac:dyDescent="0.3"/>
    <row r="69" spans="1:6" ht="56.45" customHeight="1" x14ac:dyDescent="0.3">
      <c r="E69" s="412" t="s">
        <v>284</v>
      </c>
      <c r="F69" s="412"/>
    </row>
    <row r="70" spans="1:6" x14ac:dyDescent="0.3">
      <c r="A70" s="155"/>
      <c r="B70" s="155"/>
      <c r="C70" s="155"/>
      <c r="D70" s="155"/>
      <c r="E70" s="158" t="s">
        <v>283</v>
      </c>
      <c r="F70" s="157">
        <v>2012</v>
      </c>
    </row>
    <row r="71" spans="1:6" x14ac:dyDescent="0.3">
      <c r="A71" s="155"/>
      <c r="B71" s="155"/>
      <c r="C71" s="155"/>
      <c r="D71" s="155"/>
      <c r="E71" s="155" t="s">
        <v>282</v>
      </c>
      <c r="F71" s="154" t="s">
        <v>277</v>
      </c>
    </row>
    <row r="72" spans="1:6" x14ac:dyDescent="0.3">
      <c r="A72" s="155"/>
      <c r="B72" s="155"/>
      <c r="C72" s="155"/>
      <c r="D72" s="155"/>
      <c r="E72" s="155" t="s">
        <v>170</v>
      </c>
      <c r="F72" s="156">
        <v>36</v>
      </c>
    </row>
    <row r="73" spans="1:6" x14ac:dyDescent="0.3">
      <c r="A73" s="155"/>
      <c r="B73" s="155"/>
      <c r="C73" s="155"/>
      <c r="D73" s="155"/>
      <c r="E73" s="155" t="s">
        <v>281</v>
      </c>
      <c r="F73" s="154" t="s">
        <v>277</v>
      </c>
    </row>
    <row r="74" spans="1:6" x14ac:dyDescent="0.3">
      <c r="A74" s="155"/>
      <c r="B74" s="155"/>
      <c r="C74" s="155"/>
      <c r="D74" s="155"/>
      <c r="E74" s="155" t="s">
        <v>168</v>
      </c>
      <c r="F74" s="156">
        <v>127.2</v>
      </c>
    </row>
    <row r="75" spans="1:6" x14ac:dyDescent="0.3">
      <c r="A75" s="155"/>
      <c r="B75" s="155"/>
      <c r="C75" s="155"/>
      <c r="D75" s="155"/>
      <c r="E75" s="155" t="s">
        <v>167</v>
      </c>
      <c r="F75" s="156">
        <v>7.9020000000000001</v>
      </c>
    </row>
    <row r="76" spans="1:6" x14ac:dyDescent="0.3">
      <c r="A76" s="155"/>
      <c r="B76" s="155"/>
      <c r="C76" s="155"/>
      <c r="D76" s="155"/>
      <c r="E76" s="155" t="s">
        <v>280</v>
      </c>
      <c r="F76" s="154" t="s">
        <v>277</v>
      </c>
    </row>
    <row r="77" spans="1:6" x14ac:dyDescent="0.3">
      <c r="A77" s="155"/>
      <c r="B77" s="155"/>
      <c r="C77" s="155"/>
      <c r="D77" s="155"/>
      <c r="E77" s="155" t="s">
        <v>279</v>
      </c>
      <c r="F77" s="154">
        <v>12</v>
      </c>
    </row>
    <row r="78" spans="1:6" x14ac:dyDescent="0.3">
      <c r="A78" s="155"/>
      <c r="B78" s="155"/>
      <c r="C78" s="155"/>
      <c r="D78" s="155"/>
      <c r="E78" s="155" t="s">
        <v>278</v>
      </c>
      <c r="F78" s="154" t="s">
        <v>277</v>
      </c>
    </row>
    <row r="79" spans="1:6" x14ac:dyDescent="0.3">
      <c r="A79" s="155"/>
      <c r="B79" s="155"/>
      <c r="C79" s="155"/>
      <c r="D79" s="155"/>
      <c r="E79" s="155" t="s">
        <v>158</v>
      </c>
      <c r="F79" s="154" t="s">
        <v>277</v>
      </c>
    </row>
    <row r="80" spans="1:6" x14ac:dyDescent="0.3">
      <c r="A80" s="89"/>
      <c r="B80" s="89"/>
      <c r="C80" s="89"/>
      <c r="D80" s="89"/>
      <c r="E80" s="89" t="s">
        <v>276</v>
      </c>
      <c r="F80" s="124">
        <v>10.224</v>
      </c>
    </row>
    <row r="81" spans="1:6" x14ac:dyDescent="0.3">
      <c r="A81" s="95"/>
      <c r="B81" s="95"/>
      <c r="C81" s="95"/>
      <c r="D81" s="95"/>
      <c r="E81" s="153" t="s">
        <v>275</v>
      </c>
      <c r="F81" s="91">
        <f>SUM(F71:F80)</f>
        <v>193.32599999999996</v>
      </c>
    </row>
    <row r="83" spans="1:6" s="397" customFormat="1" ht="14.25" x14ac:dyDescent="0.3">
      <c r="A83" s="397" t="s">
        <v>109</v>
      </c>
    </row>
    <row r="84" spans="1:6" s="396" customFormat="1" ht="75.75" customHeight="1" x14ac:dyDescent="0.2">
      <c r="A84" s="396" t="s">
        <v>274</v>
      </c>
    </row>
  </sheetData>
  <mergeCells count="43">
    <mergeCell ref="A68:XFD68"/>
    <mergeCell ref="E69:F69"/>
    <mergeCell ref="A51:XFD51"/>
    <mergeCell ref="E52:F52"/>
    <mergeCell ref="A53:XFD53"/>
    <mergeCell ref="E54:F54"/>
    <mergeCell ref="A55:XFD55"/>
    <mergeCell ref="E46:F46"/>
    <mergeCell ref="A47:XFD47"/>
    <mergeCell ref="E48:F48"/>
    <mergeCell ref="A49:XFD49"/>
    <mergeCell ref="E50:F50"/>
    <mergeCell ref="A41:XFD41"/>
    <mergeCell ref="E42:F42"/>
    <mergeCell ref="A43:XFD43"/>
    <mergeCell ref="E44:F44"/>
    <mergeCell ref="A45:XFD45"/>
    <mergeCell ref="A34:XFD34"/>
    <mergeCell ref="E35:F35"/>
    <mergeCell ref="A36:XFD36"/>
    <mergeCell ref="A39:XFD39"/>
    <mergeCell ref="E40:F40"/>
    <mergeCell ref="A14:XFD14"/>
    <mergeCell ref="E15:F15"/>
    <mergeCell ref="A16:XFD16"/>
    <mergeCell ref="E17:F17"/>
    <mergeCell ref="A18:XFD18"/>
    <mergeCell ref="A1:XFD1"/>
    <mergeCell ref="A2:XFD2"/>
    <mergeCell ref="A84:XFD84"/>
    <mergeCell ref="A83:XFD83"/>
    <mergeCell ref="A3:XFD3"/>
    <mergeCell ref="C4:D4"/>
    <mergeCell ref="E4:F4"/>
    <mergeCell ref="E5:F5"/>
    <mergeCell ref="A6:XFD6"/>
    <mergeCell ref="E7:F7"/>
    <mergeCell ref="A8:XFD8"/>
    <mergeCell ref="E9:F9"/>
    <mergeCell ref="A10:XFD10"/>
    <mergeCell ref="E11:F11"/>
    <mergeCell ref="A12:XFD12"/>
    <mergeCell ref="E13:F13"/>
  </mergeCells>
  <pageMargins left="0.7" right="0.7" top="0.78740157499999996" bottom="0.78740157499999996" header="0.3" footer="0.3"/>
  <pageSetup paperSize="9" scale="96" orientation="portrait" horizontalDpi="300" verticalDpi="3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43"/>
  <sheetViews>
    <sheetView zoomScaleNormal="100" workbookViewId="0">
      <selection sqref="A1:XFD1"/>
    </sheetView>
  </sheetViews>
  <sheetFormatPr baseColWidth="10" defaultRowHeight="12.75" outlineLevelRow="1" x14ac:dyDescent="0.2"/>
  <cols>
    <col min="1" max="1" width="3.5703125" style="21" customWidth="1"/>
    <col min="2" max="2" width="7.28515625" style="21" customWidth="1"/>
    <col min="3" max="3" width="6.5703125" style="21" customWidth="1"/>
    <col min="4" max="4" width="68.85546875" style="21" customWidth="1"/>
    <col min="5" max="5" width="8.7109375" style="208" customWidth="1"/>
    <col min="6" max="6" width="9.140625" style="207" customWidth="1"/>
    <col min="7" max="7" width="10" style="206" customWidth="1"/>
    <col min="8" max="8" width="10.140625" style="205" customWidth="1"/>
    <col min="9" max="9" width="8.7109375" style="205" customWidth="1"/>
    <col min="10" max="10" width="8.85546875" style="205" customWidth="1" collapsed="1"/>
    <col min="11" max="11" width="8.42578125" style="21" customWidth="1"/>
    <col min="12" max="12" width="8.140625" style="21" customWidth="1"/>
    <col min="13" max="16384" width="11.42578125" style="21"/>
  </cols>
  <sheetData>
    <row r="1" spans="1:12" s="416" customFormat="1" ht="15.6" customHeight="1" x14ac:dyDescent="0.2">
      <c r="A1" s="415" t="s">
        <v>363</v>
      </c>
    </row>
    <row r="2" spans="1:12" s="417" customFormat="1" ht="14.25" customHeight="1" x14ac:dyDescent="0.2">
      <c r="A2" s="417" t="s">
        <v>362</v>
      </c>
    </row>
    <row r="3" spans="1:12" s="418" customFormat="1" x14ac:dyDescent="0.2"/>
    <row r="4" spans="1:12" ht="15" customHeight="1" x14ac:dyDescent="0.2">
      <c r="A4" s="231"/>
      <c r="B4" s="205"/>
      <c r="C4" s="205"/>
      <c r="D4" s="205"/>
      <c r="E4" s="252">
        <v>2007</v>
      </c>
      <c r="F4" s="253">
        <v>2008</v>
      </c>
      <c r="G4" s="252">
        <v>2009</v>
      </c>
      <c r="H4" s="252">
        <v>2010</v>
      </c>
      <c r="I4" s="252">
        <v>2011</v>
      </c>
      <c r="J4" s="252">
        <v>2012</v>
      </c>
      <c r="K4" s="251">
        <v>2013</v>
      </c>
      <c r="L4" s="251">
        <v>2014</v>
      </c>
    </row>
    <row r="5" spans="1:12" ht="24.6" customHeight="1" x14ac:dyDescent="0.2">
      <c r="A5" s="250"/>
      <c r="B5" s="249"/>
      <c r="C5" s="249"/>
      <c r="D5" s="249"/>
      <c r="E5" s="419" t="s">
        <v>361</v>
      </c>
      <c r="F5" s="419"/>
      <c r="G5" s="419"/>
      <c r="H5" s="419"/>
      <c r="I5" s="420" t="s">
        <v>46</v>
      </c>
      <c r="J5" s="420"/>
      <c r="K5" s="420"/>
      <c r="L5" s="420"/>
    </row>
    <row r="6" spans="1:12" s="421" customFormat="1" ht="24.6" customHeight="1" x14ac:dyDescent="0.2"/>
    <row r="7" spans="1:12" s="422" customFormat="1" ht="24.6" customHeight="1" x14ac:dyDescent="0.2"/>
    <row r="8" spans="1:12" s="227" customFormat="1" ht="15.75" customHeight="1" x14ac:dyDescent="0.25">
      <c r="A8" s="217">
        <v>1</v>
      </c>
      <c r="B8" s="423" t="s">
        <v>360</v>
      </c>
      <c r="C8" s="423"/>
      <c r="D8" s="423"/>
      <c r="E8" s="215">
        <f>E9+E13+E30</f>
        <v>967.39007218720008</v>
      </c>
      <c r="F8" s="215">
        <f>F9+F13+F30</f>
        <v>855.27622500390009</v>
      </c>
      <c r="G8" s="248">
        <f>G9+G13+G30</f>
        <v>364.16868909249985</v>
      </c>
      <c r="H8" s="248">
        <v>462</v>
      </c>
      <c r="I8" s="248">
        <f>I9+I13</f>
        <v>370.41129999999998</v>
      </c>
      <c r="J8" s="248">
        <f>J9+J13</f>
        <v>947</v>
      </c>
      <c r="K8" s="248">
        <f>K9+K13</f>
        <v>854</v>
      </c>
      <c r="L8" s="247">
        <f>L9+L13</f>
        <v>1008</v>
      </c>
    </row>
    <row r="9" spans="1:12" s="231" customFormat="1" ht="17.45" customHeight="1" x14ac:dyDescent="0.2">
      <c r="A9" s="234"/>
      <c r="B9" s="246" t="s">
        <v>359</v>
      </c>
      <c r="C9" s="424" t="s">
        <v>358</v>
      </c>
      <c r="D9" s="424"/>
      <c r="E9" s="33">
        <v>102.6664020476</v>
      </c>
      <c r="F9" s="33">
        <v>114.53174366989998</v>
      </c>
      <c r="G9" s="232">
        <v>101.99901007379989</v>
      </c>
      <c r="H9" s="232">
        <v>105</v>
      </c>
      <c r="I9" s="33">
        <v>92.411299999999997</v>
      </c>
      <c r="J9" s="33">
        <v>85</v>
      </c>
      <c r="K9" s="210">
        <v>78</v>
      </c>
      <c r="L9" s="210">
        <v>68</v>
      </c>
    </row>
    <row r="10" spans="1:12" s="205" customFormat="1" x14ac:dyDescent="0.2">
      <c r="A10" s="222"/>
      <c r="B10" s="226"/>
      <c r="C10" s="424" t="s">
        <v>357</v>
      </c>
      <c r="D10" s="424"/>
      <c r="E10" s="33">
        <v>82.5114154173</v>
      </c>
      <c r="F10" s="33">
        <v>92.849277429899985</v>
      </c>
      <c r="G10" s="232">
        <v>80.916119914199896</v>
      </c>
      <c r="H10" s="232">
        <v>85</v>
      </c>
      <c r="I10" s="33">
        <v>73.866</v>
      </c>
      <c r="J10" s="33">
        <v>67</v>
      </c>
      <c r="K10" s="33">
        <v>62</v>
      </c>
      <c r="L10" s="33">
        <v>53</v>
      </c>
    </row>
    <row r="11" spans="1:12" s="205" customFormat="1" x14ac:dyDescent="0.2">
      <c r="A11" s="222"/>
      <c r="B11" s="226"/>
      <c r="C11" s="424" t="s">
        <v>356</v>
      </c>
      <c r="D11" s="424"/>
      <c r="E11" s="33">
        <v>9.5109126303</v>
      </c>
      <c r="F11" s="33">
        <v>9.9161941700000007</v>
      </c>
      <c r="G11" s="232">
        <v>9.4481973295999993</v>
      </c>
      <c r="H11" s="232">
        <v>9</v>
      </c>
      <c r="I11" s="210">
        <v>8</v>
      </c>
      <c r="J11" s="210">
        <v>8</v>
      </c>
      <c r="K11" s="210">
        <v>8</v>
      </c>
      <c r="L11" s="210">
        <v>8</v>
      </c>
    </row>
    <row r="12" spans="1:12" s="205" customFormat="1" ht="12.75" customHeight="1" x14ac:dyDescent="0.2">
      <c r="A12" s="222"/>
      <c r="B12" s="224"/>
      <c r="C12" s="424" t="s">
        <v>355</v>
      </c>
      <c r="D12" s="424"/>
      <c r="E12" s="33">
        <v>10.644074</v>
      </c>
      <c r="F12" s="33">
        <v>11.766272069999999</v>
      </c>
      <c r="G12" s="232">
        <v>11.634692830000001</v>
      </c>
      <c r="H12" s="232">
        <v>11</v>
      </c>
      <c r="I12" s="33">
        <v>10.545299999999999</v>
      </c>
      <c r="J12" s="33">
        <v>10</v>
      </c>
      <c r="K12" s="33">
        <v>8.5419</v>
      </c>
      <c r="L12" s="33">
        <v>7.6878000000000002</v>
      </c>
    </row>
    <row r="13" spans="1:12" s="231" customFormat="1" ht="15.75" customHeight="1" x14ac:dyDescent="0.2">
      <c r="A13" s="234"/>
      <c r="B13" s="226" t="s">
        <v>354</v>
      </c>
      <c r="C13" s="424" t="s">
        <v>353</v>
      </c>
      <c r="D13" s="424"/>
      <c r="E13" s="220">
        <v>867.36510313960014</v>
      </c>
      <c r="F13" s="220">
        <v>740.34432526400019</v>
      </c>
      <c r="G13" s="221">
        <v>266.48036690869998</v>
      </c>
      <c r="H13" s="232">
        <v>358</v>
      </c>
      <c r="I13" s="33">
        <v>278</v>
      </c>
      <c r="J13" s="33">
        <v>862</v>
      </c>
      <c r="K13" s="210">
        <v>776</v>
      </c>
      <c r="L13" s="210">
        <v>940</v>
      </c>
    </row>
    <row r="14" spans="1:12" s="245" customFormat="1" ht="13.5" customHeight="1" x14ac:dyDescent="0.2">
      <c r="A14" s="234"/>
      <c r="B14" s="226" t="s">
        <v>352</v>
      </c>
      <c r="C14" s="424" t="s">
        <v>351</v>
      </c>
      <c r="D14" s="424"/>
      <c r="E14" s="33">
        <v>845.58331940500011</v>
      </c>
      <c r="F14" s="33">
        <v>721.41948355550016</v>
      </c>
      <c r="G14" s="33">
        <v>247.96644338869999</v>
      </c>
      <c r="H14" s="33">
        <v>336</v>
      </c>
      <c r="I14" s="33">
        <v>256</v>
      </c>
      <c r="J14" s="33">
        <v>840</v>
      </c>
      <c r="K14" s="241">
        <v>754</v>
      </c>
      <c r="L14" s="241">
        <v>918</v>
      </c>
    </row>
    <row r="15" spans="1:12" s="239" customFormat="1" ht="12.75" customHeight="1" outlineLevel="1" x14ac:dyDescent="0.2">
      <c r="A15" s="222"/>
      <c r="B15" s="222"/>
      <c r="C15" s="350" t="s">
        <v>350</v>
      </c>
      <c r="D15" s="350"/>
      <c r="E15" s="33">
        <v>3.7260000000000001E-2</v>
      </c>
      <c r="F15" s="33">
        <v>0.989779999999995</v>
      </c>
      <c r="G15" s="244">
        <v>9.6116999999999994E-2</v>
      </c>
      <c r="H15" s="244">
        <v>1</v>
      </c>
      <c r="I15" s="33">
        <v>1</v>
      </c>
      <c r="J15" s="33">
        <v>1</v>
      </c>
      <c r="K15" s="33">
        <v>1</v>
      </c>
      <c r="L15" s="33">
        <v>1</v>
      </c>
    </row>
    <row r="16" spans="1:12" s="239" customFormat="1" outlineLevel="1" x14ac:dyDescent="0.2">
      <c r="A16" s="222"/>
      <c r="B16" s="222"/>
      <c r="C16" s="350" t="s">
        <v>349</v>
      </c>
      <c r="D16" s="350"/>
      <c r="E16" s="33">
        <v>6.1725329999999996</v>
      </c>
      <c r="F16" s="33">
        <v>15.916886</v>
      </c>
      <c r="G16" s="33">
        <v>12.08778236</v>
      </c>
      <c r="H16" s="33">
        <v>32</v>
      </c>
      <c r="I16" s="241">
        <v>30</v>
      </c>
      <c r="J16" s="241">
        <v>30</v>
      </c>
      <c r="K16" s="241">
        <v>30</v>
      </c>
      <c r="L16" s="241">
        <v>30</v>
      </c>
    </row>
    <row r="17" spans="1:12" s="239" customFormat="1" outlineLevel="1" x14ac:dyDescent="0.2">
      <c r="A17" s="222"/>
      <c r="B17" s="222"/>
      <c r="C17" s="350" t="s">
        <v>348</v>
      </c>
      <c r="D17" s="350"/>
      <c r="E17" s="33">
        <v>22.874873914999998</v>
      </c>
      <c r="F17" s="33">
        <v>27.480478804899999</v>
      </c>
      <c r="G17" s="33">
        <v>31.956449790299999</v>
      </c>
      <c r="H17" s="33">
        <v>33</v>
      </c>
      <c r="I17" s="241">
        <v>33</v>
      </c>
      <c r="J17" s="241">
        <v>33</v>
      </c>
      <c r="K17" s="241">
        <v>33</v>
      </c>
      <c r="L17" s="241">
        <v>33</v>
      </c>
    </row>
    <row r="18" spans="1:12" s="239" customFormat="1" outlineLevel="1" x14ac:dyDescent="0.2">
      <c r="A18" s="222"/>
      <c r="B18" s="222"/>
      <c r="C18" s="350" t="s">
        <v>347</v>
      </c>
      <c r="D18" s="350"/>
      <c r="E18" s="33">
        <v>62.678964260000001</v>
      </c>
      <c r="F18" s="33">
        <v>66.554235234999993</v>
      </c>
      <c r="G18" s="33">
        <v>63.126907379999999</v>
      </c>
      <c r="H18" s="33">
        <v>67</v>
      </c>
      <c r="I18" s="241">
        <v>67</v>
      </c>
      <c r="J18" s="241">
        <v>67</v>
      </c>
      <c r="K18" s="241">
        <v>67</v>
      </c>
      <c r="L18" s="241">
        <v>67</v>
      </c>
    </row>
    <row r="19" spans="1:12" s="239" customFormat="1" outlineLevel="1" x14ac:dyDescent="0.2">
      <c r="A19" s="222"/>
      <c r="B19" s="222"/>
      <c r="C19" s="350" t="s">
        <v>346</v>
      </c>
      <c r="D19" s="350"/>
      <c r="E19" s="33">
        <v>5.1669737500000004</v>
      </c>
      <c r="F19" s="33">
        <v>23.114726999999998</v>
      </c>
      <c r="G19" s="33">
        <v>22.001414915000002</v>
      </c>
      <c r="H19" s="33">
        <v>13</v>
      </c>
      <c r="I19" s="241">
        <v>9</v>
      </c>
      <c r="J19" s="241">
        <v>9</v>
      </c>
      <c r="K19" s="241">
        <v>9</v>
      </c>
      <c r="L19" s="241">
        <v>9</v>
      </c>
    </row>
    <row r="20" spans="1:12" s="242" customFormat="1" outlineLevel="1" x14ac:dyDescent="0.2">
      <c r="A20" s="223"/>
      <c r="B20" s="223"/>
      <c r="C20" s="350" t="s">
        <v>78</v>
      </c>
      <c r="D20" s="350"/>
      <c r="E20" s="33">
        <v>675.35290193000003</v>
      </c>
      <c r="F20" s="33">
        <v>508.42182727999995</v>
      </c>
      <c r="G20" s="33">
        <v>42.205211169999998</v>
      </c>
      <c r="H20" s="33">
        <v>117</v>
      </c>
      <c r="I20" s="33">
        <v>34</v>
      </c>
      <c r="J20" s="33">
        <v>595</v>
      </c>
      <c r="K20" s="241">
        <v>510</v>
      </c>
      <c r="L20" s="241">
        <v>676</v>
      </c>
    </row>
    <row r="21" spans="1:12" s="242" customFormat="1" outlineLevel="1" x14ac:dyDescent="0.2">
      <c r="A21" s="223"/>
      <c r="B21" s="223"/>
      <c r="C21" s="240" t="s">
        <v>323</v>
      </c>
      <c r="D21" s="243" t="s">
        <v>345</v>
      </c>
      <c r="E21" s="236">
        <v>31.66290193</v>
      </c>
      <c r="F21" s="236">
        <v>32.787827280000002</v>
      </c>
      <c r="G21" s="236">
        <v>12.354211169999999</v>
      </c>
      <c r="H21" s="236">
        <v>7.5</v>
      </c>
      <c r="I21" s="236">
        <v>10</v>
      </c>
      <c r="J21" s="236">
        <v>13</v>
      </c>
      <c r="K21" s="235">
        <v>12</v>
      </c>
      <c r="L21" s="235">
        <v>12</v>
      </c>
    </row>
    <row r="22" spans="1:12" s="239" customFormat="1" outlineLevel="1" x14ac:dyDescent="0.2">
      <c r="A22" s="222"/>
      <c r="B22" s="222"/>
      <c r="C22" s="223"/>
      <c r="D22" s="238" t="s">
        <v>344</v>
      </c>
      <c r="E22" s="236">
        <v>643.69000000000005</v>
      </c>
      <c r="F22" s="236">
        <v>475.63400000000001</v>
      </c>
      <c r="G22" s="236">
        <v>29.850999999999999</v>
      </c>
      <c r="H22" s="236">
        <v>109</v>
      </c>
      <c r="I22" s="236">
        <v>24</v>
      </c>
      <c r="J22" s="236">
        <v>582</v>
      </c>
      <c r="K22" s="235">
        <v>498</v>
      </c>
      <c r="L22" s="235">
        <v>664</v>
      </c>
    </row>
    <row r="23" spans="1:12" s="223" customFormat="1" outlineLevel="1" x14ac:dyDescent="0.2">
      <c r="C23" s="424" t="s">
        <v>343</v>
      </c>
      <c r="D23" s="424"/>
      <c r="E23" s="33">
        <v>13.467439000000001</v>
      </c>
      <c r="F23" s="33">
        <v>19.983736</v>
      </c>
      <c r="G23" s="33">
        <v>12.6069521334</v>
      </c>
      <c r="H23" s="33">
        <v>17</v>
      </c>
      <c r="I23" s="33">
        <v>25</v>
      </c>
      <c r="J23" s="33">
        <v>48</v>
      </c>
      <c r="K23" s="241">
        <v>47</v>
      </c>
      <c r="L23" s="241">
        <v>45</v>
      </c>
    </row>
    <row r="24" spans="1:12" s="223" customFormat="1" outlineLevel="1" x14ac:dyDescent="0.2">
      <c r="B24" s="238"/>
      <c r="C24" s="424" t="s">
        <v>342</v>
      </c>
      <c r="D24" s="424"/>
      <c r="E24" s="33">
        <v>59.83237355</v>
      </c>
      <c r="F24" s="33">
        <v>58.957813235600106</v>
      </c>
      <c r="G24" s="33">
        <v>63.885608640000001</v>
      </c>
      <c r="H24" s="33">
        <v>57</v>
      </c>
      <c r="I24" s="241">
        <v>57</v>
      </c>
      <c r="J24" s="241">
        <v>57</v>
      </c>
      <c r="K24" s="241">
        <v>57</v>
      </c>
      <c r="L24" s="241">
        <v>57</v>
      </c>
    </row>
    <row r="25" spans="1:12" s="239" customFormat="1" outlineLevel="1" x14ac:dyDescent="0.2">
      <c r="A25" s="222"/>
      <c r="B25" s="222"/>
      <c r="C25" s="240" t="s">
        <v>323</v>
      </c>
      <c r="D25" s="238" t="s">
        <v>341</v>
      </c>
      <c r="E25" s="236">
        <v>15.0746308</v>
      </c>
      <c r="F25" s="236">
        <v>15.16676979</v>
      </c>
      <c r="G25" s="236">
        <v>16.030116700000001</v>
      </c>
      <c r="H25" s="236">
        <v>16</v>
      </c>
      <c r="I25" s="235">
        <v>16</v>
      </c>
      <c r="J25" s="235">
        <v>16</v>
      </c>
      <c r="K25" s="235">
        <v>16</v>
      </c>
      <c r="L25" s="235">
        <v>16</v>
      </c>
    </row>
    <row r="26" spans="1:12" s="239" customFormat="1" outlineLevel="1" x14ac:dyDescent="0.2">
      <c r="A26" s="222"/>
      <c r="B26" s="222"/>
      <c r="D26" s="238" t="s">
        <v>340</v>
      </c>
      <c r="E26" s="236">
        <v>13.07920856</v>
      </c>
      <c r="F26" s="236">
        <v>13.165794999999999</v>
      </c>
      <c r="G26" s="236">
        <v>12.338504</v>
      </c>
      <c r="H26" s="236">
        <v>13</v>
      </c>
      <c r="I26" s="235">
        <v>13</v>
      </c>
      <c r="J26" s="235">
        <v>13</v>
      </c>
      <c r="K26" s="235">
        <v>13</v>
      </c>
      <c r="L26" s="235">
        <v>13</v>
      </c>
    </row>
    <row r="27" spans="1:12" s="223" customFormat="1" outlineLevel="1" x14ac:dyDescent="0.2">
      <c r="D27" s="223" t="s">
        <v>339</v>
      </c>
      <c r="E27" s="236">
        <v>21.98160373</v>
      </c>
      <c r="F27" s="236">
        <v>18.751949345400636</v>
      </c>
      <c r="G27" s="236">
        <v>17.498817089999999</v>
      </c>
      <c r="H27" s="236">
        <v>16</v>
      </c>
      <c r="I27" s="235">
        <v>16</v>
      </c>
      <c r="J27" s="235">
        <v>16</v>
      </c>
      <c r="K27" s="235">
        <v>16</v>
      </c>
      <c r="L27" s="235">
        <v>16</v>
      </c>
    </row>
    <row r="28" spans="1:12" s="223" customFormat="1" outlineLevel="1" x14ac:dyDescent="0.2">
      <c r="B28" s="238"/>
      <c r="D28" s="237" t="s">
        <v>338</v>
      </c>
      <c r="E28" s="236">
        <v>9.6969304600000008</v>
      </c>
      <c r="F28" s="236">
        <v>11.873299100199512</v>
      </c>
      <c r="G28" s="236">
        <v>18.018170850000001</v>
      </c>
      <c r="H28" s="236">
        <v>12</v>
      </c>
      <c r="I28" s="235">
        <v>12</v>
      </c>
      <c r="J28" s="235">
        <v>12</v>
      </c>
      <c r="K28" s="235">
        <v>12</v>
      </c>
      <c r="L28" s="235">
        <v>12</v>
      </c>
    </row>
    <row r="29" spans="1:12" s="223" customFormat="1" outlineLevel="1" x14ac:dyDescent="0.2">
      <c r="B29" s="226" t="s">
        <v>337</v>
      </c>
      <c r="C29" s="424" t="s">
        <v>336</v>
      </c>
      <c r="D29" s="424"/>
      <c r="E29" s="33">
        <v>21.781783734600001</v>
      </c>
      <c r="F29" s="33">
        <v>18.924841708500001</v>
      </c>
      <c r="G29" s="33">
        <v>18.513923519999999</v>
      </c>
      <c r="H29" s="33">
        <v>20</v>
      </c>
      <c r="I29" s="33">
        <v>20</v>
      </c>
      <c r="J29" s="33">
        <v>20</v>
      </c>
      <c r="K29" s="33">
        <v>20</v>
      </c>
      <c r="L29" s="33">
        <v>20</v>
      </c>
    </row>
    <row r="30" spans="1:12" s="231" customFormat="1" ht="15.6" customHeight="1" x14ac:dyDescent="0.2">
      <c r="A30" s="234"/>
      <c r="B30" s="233" t="s">
        <v>335</v>
      </c>
      <c r="C30" s="424" t="s">
        <v>72</v>
      </c>
      <c r="D30" s="424"/>
      <c r="E30" s="33">
        <v>-2.6414330000000001</v>
      </c>
      <c r="F30" s="33">
        <v>0.40015606999999997</v>
      </c>
      <c r="G30" s="232">
        <v>-4.3106878899999996</v>
      </c>
      <c r="H30" s="232">
        <v>2</v>
      </c>
      <c r="I30" s="210">
        <v>2</v>
      </c>
      <c r="J30" s="210">
        <v>2</v>
      </c>
      <c r="K30" s="210">
        <v>2</v>
      </c>
      <c r="L30" s="210">
        <v>2</v>
      </c>
    </row>
    <row r="31" spans="1:12" s="227" customFormat="1" ht="15" x14ac:dyDescent="0.25">
      <c r="A31" s="217">
        <v>2</v>
      </c>
      <c r="B31" s="423" t="s">
        <v>334</v>
      </c>
      <c r="C31" s="423"/>
      <c r="D31" s="423"/>
      <c r="E31" s="229">
        <f t="shared" ref="E31:L31" si="0">E32+E33+E34+E35</f>
        <v>353.68790872240004</v>
      </c>
      <c r="F31" s="229">
        <f t="shared" si="0"/>
        <v>332.701992966349</v>
      </c>
      <c r="G31" s="230">
        <f t="shared" si="0"/>
        <v>455.74569490199997</v>
      </c>
      <c r="H31" s="228">
        <f t="shared" si="0"/>
        <v>450</v>
      </c>
      <c r="I31" s="229">
        <f t="shared" si="0"/>
        <v>472</v>
      </c>
      <c r="J31" s="229">
        <f t="shared" si="0"/>
        <v>522.40909696192546</v>
      </c>
      <c r="K31" s="228">
        <f t="shared" si="0"/>
        <v>507.07646666009077</v>
      </c>
      <c r="L31" s="228">
        <f t="shared" si="0"/>
        <v>514.50320605642139</v>
      </c>
    </row>
    <row r="32" spans="1:12" s="205" customFormat="1" ht="15.6" customHeight="1" x14ac:dyDescent="0.2">
      <c r="A32" s="222"/>
      <c r="B32" s="226" t="s">
        <v>333</v>
      </c>
      <c r="C32" s="424" t="s">
        <v>332</v>
      </c>
      <c r="D32" s="424"/>
      <c r="E32" s="220">
        <v>34.030012224000004</v>
      </c>
      <c r="F32" s="220">
        <v>29.094352069999999</v>
      </c>
      <c r="G32" s="221">
        <v>25.619365269999999</v>
      </c>
      <c r="H32" s="221">
        <v>40</v>
      </c>
      <c r="I32" s="220">
        <v>20</v>
      </c>
      <c r="J32" s="220">
        <v>18.363096961925429</v>
      </c>
      <c r="K32" s="219">
        <v>17.076466660090748</v>
      </c>
      <c r="L32" s="219">
        <v>14.503206056421385</v>
      </c>
    </row>
    <row r="33" spans="1:12" s="205" customFormat="1" x14ac:dyDescent="0.2">
      <c r="A33" s="222"/>
      <c r="B33" s="225" t="s">
        <v>331</v>
      </c>
      <c r="C33" s="424" t="s">
        <v>330</v>
      </c>
      <c r="D33" s="424"/>
      <c r="E33" s="220">
        <v>127.15104773</v>
      </c>
      <c r="F33" s="220">
        <v>98.210325260000005</v>
      </c>
      <c r="G33" s="221">
        <v>193.37638914999999</v>
      </c>
      <c r="H33" s="221">
        <v>161</v>
      </c>
      <c r="I33" s="220">
        <v>192</v>
      </c>
      <c r="J33" s="220">
        <v>228.04599999999999</v>
      </c>
      <c r="K33" s="219">
        <v>204</v>
      </c>
      <c r="L33" s="219">
        <v>214</v>
      </c>
    </row>
    <row r="34" spans="1:12" s="205" customFormat="1" x14ac:dyDescent="0.2">
      <c r="A34" s="222"/>
      <c r="B34" s="225" t="s">
        <v>329</v>
      </c>
      <c r="C34" s="424" t="s">
        <v>328</v>
      </c>
      <c r="D34" s="424"/>
      <c r="E34" s="220">
        <v>2.0561398999999998</v>
      </c>
      <c r="F34" s="220">
        <v>2.1389631800000002</v>
      </c>
      <c r="G34" s="220">
        <v>1.91257893</v>
      </c>
      <c r="H34" s="220">
        <v>4</v>
      </c>
      <c r="I34" s="220">
        <v>2</v>
      </c>
      <c r="J34" s="220">
        <v>2</v>
      </c>
      <c r="K34" s="220">
        <v>2</v>
      </c>
      <c r="L34" s="220">
        <v>2</v>
      </c>
    </row>
    <row r="35" spans="1:12" s="205" customFormat="1" x14ac:dyDescent="0.2">
      <c r="A35" s="222"/>
      <c r="B35" s="225" t="s">
        <v>327</v>
      </c>
      <c r="C35" s="424" t="s">
        <v>67</v>
      </c>
      <c r="D35" s="424"/>
      <c r="E35" s="220">
        <v>190.4507088684</v>
      </c>
      <c r="F35" s="220">
        <v>203.258352456349</v>
      </c>
      <c r="G35" s="221">
        <v>234.837361552</v>
      </c>
      <c r="H35" s="221">
        <v>245</v>
      </c>
      <c r="I35" s="220">
        <v>258</v>
      </c>
      <c r="J35" s="220">
        <v>274</v>
      </c>
      <c r="K35" s="219">
        <v>284</v>
      </c>
      <c r="L35" s="219">
        <v>284</v>
      </c>
    </row>
    <row r="36" spans="1:12" s="218" customFormat="1" x14ac:dyDescent="0.2">
      <c r="A36" s="222"/>
      <c r="B36" s="224" t="s">
        <v>326</v>
      </c>
      <c r="C36" s="223" t="s">
        <v>323</v>
      </c>
      <c r="D36" s="222" t="s">
        <v>325</v>
      </c>
      <c r="E36" s="220">
        <v>114.5282088684</v>
      </c>
      <c r="F36" s="220">
        <v>118.718352456349</v>
      </c>
      <c r="G36" s="221">
        <v>143.54486155199999</v>
      </c>
      <c r="H36" s="221">
        <v>146</v>
      </c>
      <c r="I36" s="219">
        <v>144</v>
      </c>
      <c r="J36" s="219">
        <v>144</v>
      </c>
      <c r="K36" s="219">
        <v>144</v>
      </c>
      <c r="L36" s="219">
        <v>144</v>
      </c>
    </row>
    <row r="37" spans="1:12" s="218" customFormat="1" x14ac:dyDescent="0.2">
      <c r="A37" s="222"/>
      <c r="B37" s="224" t="s">
        <v>324</v>
      </c>
      <c r="C37" s="223" t="s">
        <v>323</v>
      </c>
      <c r="D37" s="222" t="s">
        <v>322</v>
      </c>
      <c r="E37" s="220">
        <v>75.922499999999999</v>
      </c>
      <c r="F37" s="220">
        <v>84.54</v>
      </c>
      <c r="G37" s="221">
        <v>91.292500000000004</v>
      </c>
      <c r="H37" s="221">
        <v>99</v>
      </c>
      <c r="I37" s="220">
        <v>114</v>
      </c>
      <c r="J37" s="220">
        <v>130</v>
      </c>
      <c r="K37" s="219">
        <v>140</v>
      </c>
      <c r="L37" s="219">
        <v>140</v>
      </c>
    </row>
    <row r="38" spans="1:12" ht="19.5" customHeight="1" x14ac:dyDescent="0.2">
      <c r="A38" s="217">
        <v>3</v>
      </c>
      <c r="B38" s="423" t="s">
        <v>321</v>
      </c>
      <c r="C38" s="423"/>
      <c r="D38" s="423"/>
      <c r="E38" s="216">
        <f t="shared" ref="E38:L38" si="1">E8+E31</f>
        <v>1321.0779809096002</v>
      </c>
      <c r="F38" s="216">
        <f t="shared" si="1"/>
        <v>1187.978217970249</v>
      </c>
      <c r="G38" s="214">
        <f t="shared" si="1"/>
        <v>819.91438399449976</v>
      </c>
      <c r="H38" s="214">
        <f t="shared" si="1"/>
        <v>912</v>
      </c>
      <c r="I38" s="215">
        <f t="shared" si="1"/>
        <v>842.41129999999998</v>
      </c>
      <c r="J38" s="215">
        <f t="shared" si="1"/>
        <v>1469.4090969619256</v>
      </c>
      <c r="K38" s="214">
        <f t="shared" si="1"/>
        <v>1361.0764666600908</v>
      </c>
      <c r="L38" s="214">
        <f t="shared" si="1"/>
        <v>1522.5032060564213</v>
      </c>
    </row>
    <row r="39" spans="1:12" ht="14.25" customHeight="1" x14ac:dyDescent="0.2">
      <c r="A39" s="213"/>
      <c r="B39" s="425" t="s">
        <v>320</v>
      </c>
      <c r="C39" s="425"/>
      <c r="D39" s="425"/>
      <c r="E39" s="212">
        <f t="shared" ref="E39:J39" si="2">(E38/E40)*100</f>
        <v>0.4980577763849573</v>
      </c>
      <c r="F39" s="212">
        <f t="shared" si="2"/>
        <v>0.42827619922067051</v>
      </c>
      <c r="G39" s="211">
        <f t="shared" si="2"/>
        <v>0.30203986016101869</v>
      </c>
      <c r="H39" s="211">
        <f t="shared" si="2"/>
        <v>0.32229564971551755</v>
      </c>
      <c r="I39" s="212">
        <f t="shared" si="2"/>
        <v>0.28242299181976666</v>
      </c>
      <c r="J39" s="212">
        <f t="shared" si="2"/>
        <v>0.47717383157820537</v>
      </c>
      <c r="K39" s="211">
        <v>0.43</v>
      </c>
      <c r="L39" s="211">
        <f>(L38/L40)*100</f>
        <v>0.45930746717924609</v>
      </c>
    </row>
    <row r="40" spans="1:12" s="209" customFormat="1" ht="15" customHeight="1" x14ac:dyDescent="0.2">
      <c r="A40" s="13"/>
      <c r="B40" s="350" t="s">
        <v>319</v>
      </c>
      <c r="C40" s="350"/>
      <c r="D40" s="350"/>
      <c r="E40" s="33">
        <v>265245.93</v>
      </c>
      <c r="F40" s="33">
        <v>277386</v>
      </c>
      <c r="G40" s="210">
        <v>271459</v>
      </c>
      <c r="H40" s="210">
        <v>282970</v>
      </c>
      <c r="I40" s="33">
        <v>298280</v>
      </c>
      <c r="J40" s="33">
        <v>307940</v>
      </c>
      <c r="K40" s="210">
        <v>320269</v>
      </c>
      <c r="L40" s="210">
        <v>331478</v>
      </c>
    </row>
    <row r="42" spans="1:12" s="353" customFormat="1" ht="15.75" customHeight="1" x14ac:dyDescent="0.2">
      <c r="A42" s="353" t="s">
        <v>40</v>
      </c>
    </row>
    <row r="43" spans="1:12" s="353" customFormat="1" ht="33" customHeight="1" x14ac:dyDescent="0.2">
      <c r="A43" s="353" t="s">
        <v>318</v>
      </c>
    </row>
  </sheetData>
  <mergeCells count="34">
    <mergeCell ref="B39:D39"/>
    <mergeCell ref="B40:D40"/>
    <mergeCell ref="C30:D30"/>
    <mergeCell ref="B31:D31"/>
    <mergeCell ref="C32:D32"/>
    <mergeCell ref="C33:D33"/>
    <mergeCell ref="C34:D34"/>
    <mergeCell ref="C35:D35"/>
    <mergeCell ref="C20:D20"/>
    <mergeCell ref="C23:D23"/>
    <mergeCell ref="C24:D24"/>
    <mergeCell ref="C29:D29"/>
    <mergeCell ref="B38:D38"/>
    <mergeCell ref="C15:D15"/>
    <mergeCell ref="C16:D16"/>
    <mergeCell ref="C17:D17"/>
    <mergeCell ref="C18:D18"/>
    <mergeCell ref="C19:D19"/>
    <mergeCell ref="A1:XFD1"/>
    <mergeCell ref="A2:XFD2"/>
    <mergeCell ref="A43:XFD43"/>
    <mergeCell ref="A42:XFD42"/>
    <mergeCell ref="A3:XFD3"/>
    <mergeCell ref="E5:H5"/>
    <mergeCell ref="I5:L5"/>
    <mergeCell ref="A6:XFD6"/>
    <mergeCell ref="A7:XFD7"/>
    <mergeCell ref="B8:D8"/>
    <mergeCell ref="C9:D9"/>
    <mergeCell ref="C10:D10"/>
    <mergeCell ref="C11:D11"/>
    <mergeCell ref="C12:D12"/>
    <mergeCell ref="C13:D13"/>
    <mergeCell ref="C14:D14"/>
  </mergeCells>
  <pageMargins left="0.70866141732283472" right="0.70866141732283472" top="0.78740157480314965" bottom="0.78740157480314965" header="0.31496062992125984" footer="0.31496062992125984"/>
  <pageSetup paperSize="9" scale="76" orientation="landscape" horizontalDpi="300" verticalDpi="3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3"/>
  <sheetViews>
    <sheetView zoomScaleNormal="100" workbookViewId="0">
      <selection sqref="A1:XFD1"/>
    </sheetView>
  </sheetViews>
  <sheetFormatPr baseColWidth="10" defaultRowHeight="12.75" x14ac:dyDescent="0.2"/>
  <cols>
    <col min="1" max="1" width="18.85546875" style="21" customWidth="1"/>
    <col min="2" max="6" width="11.42578125" style="21"/>
    <col min="7" max="7" width="10.42578125" style="21" customWidth="1"/>
    <col min="8" max="8" width="10.7109375" style="21" customWidth="1"/>
    <col min="9" max="16384" width="11.42578125" style="21"/>
  </cols>
  <sheetData>
    <row r="1" spans="1:8" s="359" customFormat="1" x14ac:dyDescent="0.2">
      <c r="A1" s="359" t="s">
        <v>371</v>
      </c>
    </row>
    <row r="2" spans="1:8" s="432" customFormat="1" x14ac:dyDescent="0.2">
      <c r="A2" s="432" t="s">
        <v>370</v>
      </c>
    </row>
    <row r="3" spans="1:8" s="418" customFormat="1" x14ac:dyDescent="0.2"/>
    <row r="4" spans="1:8" s="3" customFormat="1" ht="25.5" customHeight="1" x14ac:dyDescent="0.2">
      <c r="A4" s="428" t="s">
        <v>369</v>
      </c>
      <c r="B4" s="428"/>
      <c r="C4" s="262">
        <v>2005</v>
      </c>
      <c r="D4" s="262">
        <v>2006</v>
      </c>
      <c r="E4" s="262">
        <v>2007</v>
      </c>
      <c r="F4" s="262">
        <v>2008</v>
      </c>
      <c r="G4" s="263">
        <v>2009</v>
      </c>
      <c r="H4" s="262">
        <v>2010</v>
      </c>
    </row>
    <row r="5" spans="1:8" s="428" customFormat="1" ht="25.5" customHeight="1" x14ac:dyDescent="0.2"/>
    <row r="6" spans="1:8" s="429" customFormat="1" x14ac:dyDescent="0.2"/>
    <row r="7" spans="1:8" s="258" customFormat="1" x14ac:dyDescent="0.2">
      <c r="A7" s="430" t="s">
        <v>368</v>
      </c>
      <c r="B7" s="430"/>
      <c r="C7" s="260">
        <v>84.66223655200011</v>
      </c>
      <c r="D7" s="260">
        <v>94.821923860799984</v>
      </c>
      <c r="E7" s="260">
        <v>92.022328047600126</v>
      </c>
      <c r="F7" s="261">
        <v>102.7654715993</v>
      </c>
      <c r="G7" s="260">
        <v>90.364317243799903</v>
      </c>
      <c r="H7" s="259">
        <v>94.126723059699913</v>
      </c>
    </row>
    <row r="8" spans="1:8" s="3" customFormat="1" x14ac:dyDescent="0.2">
      <c r="B8" s="257" t="s">
        <v>367</v>
      </c>
      <c r="C8" s="14">
        <v>77.080642621600106</v>
      </c>
      <c r="D8" s="14">
        <v>84.299076250900001</v>
      </c>
      <c r="E8" s="14">
        <v>82.511415417300128</v>
      </c>
      <c r="F8" s="255">
        <v>92.849277429300002</v>
      </c>
      <c r="G8" s="14">
        <v>80.916119914199896</v>
      </c>
      <c r="H8" s="254">
        <v>85.460732199699919</v>
      </c>
    </row>
    <row r="9" spans="1:8" s="3" customFormat="1" x14ac:dyDescent="0.2">
      <c r="B9" s="256" t="s">
        <v>366</v>
      </c>
      <c r="C9" s="14">
        <v>7.5815939303999995</v>
      </c>
      <c r="D9" s="14">
        <v>10.522847609899989</v>
      </c>
      <c r="E9" s="14">
        <v>9.5109126303</v>
      </c>
      <c r="F9" s="255">
        <v>9.9161941699999989</v>
      </c>
      <c r="G9" s="14">
        <v>9.4481973295999993</v>
      </c>
      <c r="H9" s="254">
        <v>8.6659908600000009</v>
      </c>
    </row>
    <row r="10" spans="1:8" s="3" customFormat="1" ht="26.25" customHeight="1" x14ac:dyDescent="0.2">
      <c r="A10" s="431" t="s">
        <v>365</v>
      </c>
      <c r="B10" s="431"/>
      <c r="C10" s="14">
        <v>6.6879415115423946</v>
      </c>
      <c r="D10" s="14">
        <v>7.9428706479554414</v>
      </c>
      <c r="E10" s="14">
        <v>6.9656999342491588</v>
      </c>
      <c r="F10" s="255">
        <v>8.6504797661425403</v>
      </c>
      <c r="G10" s="14">
        <v>11.021189408040202</v>
      </c>
      <c r="H10" s="254">
        <v>10.31691545481339</v>
      </c>
    </row>
    <row r="12" spans="1:8" s="427" customFormat="1" x14ac:dyDescent="0.2">
      <c r="A12" s="427" t="s">
        <v>40</v>
      </c>
    </row>
    <row r="13" spans="1:8" s="353" customFormat="1" ht="19.5" customHeight="1" x14ac:dyDescent="0.2">
      <c r="A13" s="426" t="s">
        <v>364</v>
      </c>
    </row>
  </sheetData>
  <mergeCells count="10">
    <mergeCell ref="A1:XFD1"/>
    <mergeCell ref="A2:XFD2"/>
    <mergeCell ref="A13:XFD13"/>
    <mergeCell ref="A12:XFD12"/>
    <mergeCell ref="A3:XFD3"/>
    <mergeCell ref="A4:B4"/>
    <mergeCell ref="A5:XFD5"/>
    <mergeCell ref="A6:XFD6"/>
    <mergeCell ref="A7:B7"/>
    <mergeCell ref="A10:B10"/>
  </mergeCells>
  <pageMargins left="0.7" right="0.7" top="0.78740157499999996" bottom="0.78740157499999996" header="0.3" footer="0.3"/>
  <pageSetup paperSize="9" scale="91" orientation="portrait" horizontalDpi="300" verticalDpi="300"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12</vt:i4>
      </vt:variant>
      <vt:variant>
        <vt:lpstr>Benannte Bereiche</vt:lpstr>
      </vt:variant>
      <vt:variant>
        <vt:i4>1</vt:i4>
      </vt:variant>
    </vt:vector>
  </HeadingPairs>
  <TitlesOfParts>
    <vt:vector size="13" baseType="lpstr">
      <vt:lpstr>Tabelle1</vt:lpstr>
      <vt:lpstr>Tabelle2</vt:lpstr>
      <vt:lpstr>Tabelle3</vt:lpstr>
      <vt:lpstr>Tabelle4</vt:lpstr>
      <vt:lpstr>Tabelle5</vt:lpstr>
      <vt:lpstr>Tabellenteil_Tab.1</vt:lpstr>
      <vt:lpstr>Tabellenteil_Tab.1a</vt:lpstr>
      <vt:lpstr>Tabellenteil_Tab.2</vt:lpstr>
      <vt:lpstr>Tabellenteil_Tab.3</vt:lpstr>
      <vt:lpstr>Tabellenteil_Tab.4</vt:lpstr>
      <vt:lpstr>Tabellenteil_Tab.5</vt:lpstr>
      <vt:lpstr>Tabellenteil_Tab.6</vt:lpstr>
      <vt:lpstr>Tabelle2!Druckbereich</vt:lpstr>
    </vt:vector>
  </TitlesOfParts>
  <Company>BM für Finanzen</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Entwicklungszusammenarbeit - Tabellen 2012</dc:title>
  <dc:creator>Leicher</dc:creator>
  <cp:lastModifiedBy>Leicher</cp:lastModifiedBy>
  <cp:lastPrinted>2012-02-01T08:13:36Z</cp:lastPrinted>
  <dcterms:created xsi:type="dcterms:W3CDTF">2012-01-31T15:49:55Z</dcterms:created>
  <dcterms:modified xsi:type="dcterms:W3CDTF">2012-02-01T08:13:48Z</dcterms:modified>
</cp:coreProperties>
</file>