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_2019\Internet\2019-09\"/>
    </mc:Choice>
  </mc:AlternateContent>
  <bookViews>
    <workbookView xWindow="5985" yWindow="-15" windowWidth="6030" windowHeight="6990" tabRatio="694"/>
  </bookViews>
  <sheets>
    <sheet name="BMIT Euro" sheetId="2" r:id="rId1"/>
    <sheet name="BMIT ATS (bis 2001)" sheetId="1" r:id="rId2"/>
  </sheets>
  <definedNames>
    <definedName name="_xlnm.Print_Area" localSheetId="1">'BMIT ATS (bis 2001)'!$A$3:$K$39,'BMIT ATS (bis 2001)'!$A$41:$K$66,'BMIT ATS (bis 2001)'!$A$68:$K$104,'BMIT ATS (bis 2001)'!$A$107:$K$119,'BMIT ATS (bis 2001)'!$A$121:$K$137</definedName>
    <definedName name="_xlnm.Print_Area" localSheetId="0">'BMIT Euro'!$A$3:$K$39,'BMIT Euro'!$A$41:$K$66,'BMIT Euro'!$A$68:$K$107,'BMIT Euro'!$A$109:$K$147,'BMIT Euro'!$A$149:$K$171,'BMIT Euro'!$A$175:$K$192,'BMIT Euro'!$A$194:$K$232</definedName>
    <definedName name="_xlnm.Print_Titles" localSheetId="1">'BMIT ATS (bis 2001)'!$1:$2</definedName>
    <definedName name="_xlnm.Print_Titles" localSheetId="0">'BMIT Euro'!$1:$2</definedName>
    <definedName name="solver_adj" localSheetId="1" hidden="1">'BMIT ATS (bis 2001)'!$N$27</definedName>
    <definedName name="solver_adj" localSheetId="0" hidden="1">'BMIT Euro'!$N$27</definedName>
    <definedName name="solver_lin" localSheetId="1" hidden="1">0</definedName>
    <definedName name="solver_lin" localSheetId="0" hidden="1">0</definedName>
    <definedName name="solver_num" localSheetId="1" hidden="1">0</definedName>
    <definedName name="solver_num" localSheetId="0" hidden="1">0</definedName>
    <definedName name="solver_opt" localSheetId="1" hidden="1">'BMIT ATS (bis 2001)'!$N$41</definedName>
    <definedName name="solver_opt" localSheetId="0" hidden="1">'BMIT Euro'!$N$41</definedName>
    <definedName name="solver_typ" localSheetId="1" hidden="1">3</definedName>
    <definedName name="solver_typ" localSheetId="0" hidden="1">3</definedName>
    <definedName name="solver_val" localSheetId="1" hidden="1">22783335</definedName>
    <definedName name="solver_val" localSheetId="0" hidden="1">22783335</definedName>
  </definedNames>
  <calcPr calcId="162913" fullCalcOnLoad="1"/>
</workbook>
</file>

<file path=xl/calcChain.xml><?xml version="1.0" encoding="utf-8"?>
<calcChain xmlns="http://schemas.openxmlformats.org/spreadsheetml/2006/main">
  <c r="K227" i="2" l="1"/>
  <c r="K160" i="2" l="1"/>
  <c r="K159" i="2"/>
  <c r="K226" i="2"/>
  <c r="K158" i="2"/>
  <c r="K168" i="2"/>
  <c r="K169" i="2"/>
  <c r="K170" i="2"/>
  <c r="K171" i="2"/>
  <c r="K167" i="2"/>
  <c r="K224" i="2"/>
  <c r="K225" i="2"/>
  <c r="K157" i="2"/>
  <c r="K223" i="2"/>
  <c r="K155" i="2"/>
  <c r="K156" i="2"/>
  <c r="K154" i="2"/>
  <c r="K222" i="2"/>
  <c r="K221" i="2"/>
  <c r="K220" i="2"/>
  <c r="K153" i="2"/>
  <c r="K152" i="2"/>
  <c r="K151" i="2"/>
  <c r="K219" i="2"/>
  <c r="K218" i="2"/>
  <c r="K150" i="2"/>
  <c r="K217" i="2"/>
  <c r="K190" i="2"/>
  <c r="K140" i="2"/>
  <c r="K143" i="2" s="1"/>
  <c r="K141" i="2"/>
  <c r="K142" i="2"/>
  <c r="J143" i="2"/>
  <c r="I143" i="2"/>
  <c r="H143" i="2"/>
  <c r="G143" i="2"/>
  <c r="F143" i="2"/>
  <c r="E143" i="2"/>
  <c r="D143" i="2"/>
  <c r="C143" i="2"/>
  <c r="B143" i="2"/>
  <c r="K136" i="2"/>
  <c r="K216" i="2"/>
  <c r="K189" i="2"/>
  <c r="K134" i="2"/>
  <c r="K135" i="2"/>
  <c r="J137" i="2"/>
  <c r="I137" i="2"/>
  <c r="H137" i="2"/>
  <c r="G137" i="2"/>
  <c r="F137" i="2"/>
  <c r="E137" i="2"/>
  <c r="D137" i="2"/>
  <c r="C137" i="2"/>
  <c r="B137" i="2"/>
  <c r="K187" i="2"/>
  <c r="K215" i="2"/>
  <c r="K128" i="2"/>
  <c r="K131" i="2" s="1"/>
  <c r="K129" i="2"/>
  <c r="K130" i="2"/>
  <c r="J131" i="2"/>
  <c r="I131" i="2"/>
  <c r="H131" i="2"/>
  <c r="G131" i="2"/>
  <c r="F131" i="2"/>
  <c r="E131" i="2"/>
  <c r="D131" i="2"/>
  <c r="C131" i="2"/>
  <c r="B131" i="2"/>
  <c r="K214" i="2"/>
  <c r="K188" i="2"/>
  <c r="K122" i="2"/>
  <c r="K125" i="2" s="1"/>
  <c r="K123" i="2"/>
  <c r="K124" i="2"/>
  <c r="J125" i="2"/>
  <c r="I125" i="2"/>
  <c r="H125" i="2"/>
  <c r="G125" i="2"/>
  <c r="F125" i="2"/>
  <c r="E125" i="2"/>
  <c r="D125" i="2"/>
  <c r="C125" i="2"/>
  <c r="B125" i="2"/>
  <c r="K213" i="2"/>
  <c r="K186" i="2"/>
  <c r="K116" i="2"/>
  <c r="K119" i="2" s="1"/>
  <c r="K117" i="2"/>
  <c r="K118" i="2"/>
  <c r="J119" i="2"/>
  <c r="I119" i="2"/>
  <c r="H119" i="2"/>
  <c r="G119" i="2"/>
  <c r="F119" i="2"/>
  <c r="E119" i="2"/>
  <c r="D119" i="2"/>
  <c r="C119" i="2"/>
  <c r="B119" i="2"/>
  <c r="K185" i="2"/>
  <c r="K212" i="2"/>
  <c r="K137" i="1"/>
  <c r="K135" i="1"/>
  <c r="K208" i="2" s="1"/>
  <c r="K136" i="1"/>
  <c r="K209" i="2" s="1"/>
  <c r="K93" i="1"/>
  <c r="K94" i="1"/>
  <c r="K99" i="1"/>
  <c r="K100" i="1"/>
  <c r="K98" i="1"/>
  <c r="K98" i="2" s="1"/>
  <c r="J101" i="1"/>
  <c r="I101" i="1"/>
  <c r="I101" i="2"/>
  <c r="H101" i="1"/>
  <c r="G101" i="1"/>
  <c r="G101" i="2" s="1"/>
  <c r="F101" i="1"/>
  <c r="E101" i="1"/>
  <c r="E101" i="2" s="1"/>
  <c r="D101" i="1"/>
  <c r="C101" i="1"/>
  <c r="C101" i="2" s="1"/>
  <c r="B101" i="1"/>
  <c r="K92" i="1"/>
  <c r="K95" i="1"/>
  <c r="K95" i="2" s="1"/>
  <c r="J95" i="1"/>
  <c r="I95" i="1"/>
  <c r="H95" i="1"/>
  <c r="H95" i="2" s="1"/>
  <c r="G95" i="1"/>
  <c r="G95" i="2" s="1"/>
  <c r="F95" i="1"/>
  <c r="F95" i="2" s="1"/>
  <c r="E95" i="1"/>
  <c r="D95" i="1"/>
  <c r="D95" i="2" s="1"/>
  <c r="C95" i="1"/>
  <c r="C95" i="2" s="1"/>
  <c r="B95" i="1"/>
  <c r="K88" i="1"/>
  <c r="K86" i="1"/>
  <c r="K86" i="2" s="1"/>
  <c r="K87" i="1"/>
  <c r="K87" i="2" s="1"/>
  <c r="J89" i="1"/>
  <c r="I89" i="1"/>
  <c r="I89" i="2" s="1"/>
  <c r="H89" i="1"/>
  <c r="H89" i="2" s="1"/>
  <c r="G89" i="1"/>
  <c r="G89" i="2" s="1"/>
  <c r="F89" i="1"/>
  <c r="E89" i="1"/>
  <c r="E89" i="2" s="1"/>
  <c r="D89" i="1"/>
  <c r="C89" i="1"/>
  <c r="C89" i="2"/>
  <c r="B89" i="1"/>
  <c r="B89" i="2" s="1"/>
  <c r="K134" i="1"/>
  <c r="K207" i="2"/>
  <c r="K110" i="1"/>
  <c r="C128" i="1"/>
  <c r="C201" i="2" s="1"/>
  <c r="J128" i="1"/>
  <c r="J201" i="2" s="1"/>
  <c r="I128" i="1"/>
  <c r="I201" i="2" s="1"/>
  <c r="H128" i="1"/>
  <c r="K128" i="1"/>
  <c r="K201" i="2" s="1"/>
  <c r="F128" i="1"/>
  <c r="E128" i="1"/>
  <c r="J127" i="1"/>
  <c r="J200" i="2" s="1"/>
  <c r="I127" i="1"/>
  <c r="H127" i="1"/>
  <c r="H200" i="2"/>
  <c r="F127" i="1"/>
  <c r="F200" i="2" s="1"/>
  <c r="E127" i="1"/>
  <c r="C127" i="1"/>
  <c r="K127" i="1" s="1"/>
  <c r="K200" i="2" s="1"/>
  <c r="J126" i="1"/>
  <c r="I126" i="1"/>
  <c r="H126" i="1"/>
  <c r="H199" i="2" s="1"/>
  <c r="G126" i="1"/>
  <c r="F126" i="1"/>
  <c r="F199" i="2" s="1"/>
  <c r="E126" i="1"/>
  <c r="D126" i="1"/>
  <c r="K126" i="1" s="1"/>
  <c r="K199" i="2" s="1"/>
  <c r="C126" i="1"/>
  <c r="K129" i="1"/>
  <c r="K202" i="2" s="1"/>
  <c r="K130" i="1"/>
  <c r="K203" i="2" s="1"/>
  <c r="K131" i="1"/>
  <c r="K204" i="2"/>
  <c r="K132" i="1"/>
  <c r="K205" i="2" s="1"/>
  <c r="K133" i="1"/>
  <c r="J125" i="1"/>
  <c r="J198" i="2" s="1"/>
  <c r="I125" i="1"/>
  <c r="H125" i="1"/>
  <c r="H198" i="2"/>
  <c r="F125" i="1"/>
  <c r="F198" i="2" s="1"/>
  <c r="E125" i="1"/>
  <c r="C125" i="1"/>
  <c r="C198" i="2"/>
  <c r="K80" i="1"/>
  <c r="K81" i="1"/>
  <c r="K81" i="2" s="1"/>
  <c r="K82" i="1"/>
  <c r="J83" i="1"/>
  <c r="J83" i="2" s="1"/>
  <c r="I83" i="1"/>
  <c r="I83" i="2"/>
  <c r="H83" i="1"/>
  <c r="G83" i="1"/>
  <c r="G83" i="2" s="1"/>
  <c r="F83" i="1"/>
  <c r="F83" i="2" s="1"/>
  <c r="E83" i="1"/>
  <c r="E83" i="2" s="1"/>
  <c r="D83" i="1"/>
  <c r="C83" i="1"/>
  <c r="C83" i="2" s="1"/>
  <c r="B83" i="1"/>
  <c r="K111" i="1"/>
  <c r="K179" i="2"/>
  <c r="K74" i="1"/>
  <c r="K77" i="1" s="1"/>
  <c r="K77" i="2" s="1"/>
  <c r="K69" i="1"/>
  <c r="K71" i="1" s="1"/>
  <c r="K71" i="2" s="1"/>
  <c r="K75" i="1"/>
  <c r="K76" i="1"/>
  <c r="K76" i="2" s="1"/>
  <c r="C77" i="1"/>
  <c r="C77" i="2" s="1"/>
  <c r="D77" i="1"/>
  <c r="E77" i="1"/>
  <c r="E77" i="2" s="1"/>
  <c r="F77" i="1"/>
  <c r="F77" i="2" s="1"/>
  <c r="G77" i="1"/>
  <c r="G77" i="2" s="1"/>
  <c r="H77" i="1"/>
  <c r="I77" i="1"/>
  <c r="I77" i="2"/>
  <c r="J77" i="1"/>
  <c r="B77" i="1"/>
  <c r="C71" i="1"/>
  <c r="C71" i="2"/>
  <c r="D71" i="1"/>
  <c r="D71" i="2" s="1"/>
  <c r="E71" i="1"/>
  <c r="F71" i="1"/>
  <c r="F71" i="2" s="1"/>
  <c r="G71" i="1"/>
  <c r="H71" i="1"/>
  <c r="H71" i="2"/>
  <c r="I71" i="1"/>
  <c r="J71" i="1"/>
  <c r="J71" i="2" s="1"/>
  <c r="K70" i="1"/>
  <c r="K70" i="2" s="1"/>
  <c r="B71" i="1"/>
  <c r="K64" i="1"/>
  <c r="K48" i="1"/>
  <c r="K48" i="2" s="1"/>
  <c r="K49" i="1"/>
  <c r="K49" i="2" s="1"/>
  <c r="K50" i="1"/>
  <c r="K50" i="2" s="1"/>
  <c r="B51" i="1"/>
  <c r="B51" i="2" s="1"/>
  <c r="C51" i="1"/>
  <c r="D51" i="1"/>
  <c r="D51" i="2" s="1"/>
  <c r="E51" i="1"/>
  <c r="E51" i="2" s="1"/>
  <c r="F51" i="1"/>
  <c r="G51" i="1"/>
  <c r="G51" i="2" s="1"/>
  <c r="H51" i="1"/>
  <c r="I51" i="1"/>
  <c r="I51" i="2" s="1"/>
  <c r="J51" i="1"/>
  <c r="J51" i="2" s="1"/>
  <c r="K54" i="1"/>
  <c r="K55" i="1"/>
  <c r="K55" i="2" s="1"/>
  <c r="B56" i="1"/>
  <c r="K56" i="1" s="1"/>
  <c r="K56" i="2" s="1"/>
  <c r="C56" i="1"/>
  <c r="C56" i="2"/>
  <c r="D56" i="1"/>
  <c r="D56" i="2" s="1"/>
  <c r="E56" i="1"/>
  <c r="F56" i="1"/>
  <c r="F56" i="2" s="1"/>
  <c r="G56" i="1"/>
  <c r="H56" i="1"/>
  <c r="H56" i="2"/>
  <c r="I56" i="1"/>
  <c r="I56" i="2" s="1"/>
  <c r="J56" i="1"/>
  <c r="J56" i="2"/>
  <c r="K59" i="1"/>
  <c r="K60" i="1"/>
  <c r="B61" i="1"/>
  <c r="C61" i="1"/>
  <c r="C61" i="2" s="1"/>
  <c r="D61" i="1"/>
  <c r="D61" i="2" s="1"/>
  <c r="E61" i="1"/>
  <c r="E61" i="2" s="1"/>
  <c r="F61" i="1"/>
  <c r="F61" i="2" s="1"/>
  <c r="G61" i="1"/>
  <c r="G61" i="2" s="1"/>
  <c r="H61" i="1"/>
  <c r="H61" i="2" s="1"/>
  <c r="I61" i="1"/>
  <c r="J61" i="1"/>
  <c r="J61" i="2" s="1"/>
  <c r="K65" i="1"/>
  <c r="K65" i="2" s="1"/>
  <c r="B66" i="1"/>
  <c r="K66" i="1" s="1"/>
  <c r="K66" i="2" s="1"/>
  <c r="C66" i="1"/>
  <c r="D66" i="1"/>
  <c r="E66" i="1"/>
  <c r="F66" i="1"/>
  <c r="G66" i="1"/>
  <c r="H66" i="1"/>
  <c r="H66" i="2" s="1"/>
  <c r="I66" i="1"/>
  <c r="J66" i="1"/>
  <c r="K110" i="2"/>
  <c r="K111" i="2"/>
  <c r="K113" i="2" s="1"/>
  <c r="K112" i="2"/>
  <c r="J113" i="2"/>
  <c r="I113" i="2"/>
  <c r="H113" i="2"/>
  <c r="G113" i="2"/>
  <c r="F113" i="2"/>
  <c r="E113" i="2"/>
  <c r="D113" i="2"/>
  <c r="C113" i="2"/>
  <c r="B113" i="2"/>
  <c r="K211" i="2"/>
  <c r="K184" i="2"/>
  <c r="K104" i="2"/>
  <c r="K107" i="2" s="1"/>
  <c r="B107" i="2"/>
  <c r="C107" i="2"/>
  <c r="D107" i="2"/>
  <c r="E107" i="2"/>
  <c r="F107" i="2"/>
  <c r="G107" i="2"/>
  <c r="H107" i="2"/>
  <c r="I107" i="2"/>
  <c r="J107" i="2"/>
  <c r="D198" i="2"/>
  <c r="E198" i="2"/>
  <c r="G198" i="2"/>
  <c r="I198" i="2"/>
  <c r="C199" i="2"/>
  <c r="D199" i="2"/>
  <c r="E199" i="2"/>
  <c r="I199" i="2"/>
  <c r="J199" i="2"/>
  <c r="D200" i="2"/>
  <c r="G200" i="2"/>
  <c r="I200" i="2"/>
  <c r="D201" i="2"/>
  <c r="E201" i="2"/>
  <c r="F201" i="2"/>
  <c r="G201" i="2"/>
  <c r="H201" i="2"/>
  <c r="C202" i="2"/>
  <c r="D202" i="2"/>
  <c r="E202" i="2"/>
  <c r="F202" i="2"/>
  <c r="G202" i="2"/>
  <c r="H202" i="2"/>
  <c r="I202" i="2"/>
  <c r="J202" i="2"/>
  <c r="C203" i="2"/>
  <c r="D203" i="2"/>
  <c r="E203" i="2"/>
  <c r="F203" i="2"/>
  <c r="G203" i="2"/>
  <c r="H203" i="2"/>
  <c r="I203" i="2"/>
  <c r="J203" i="2"/>
  <c r="C204" i="2"/>
  <c r="D204" i="2"/>
  <c r="E204" i="2"/>
  <c r="F204" i="2"/>
  <c r="G204" i="2"/>
  <c r="H204" i="2"/>
  <c r="I204" i="2"/>
  <c r="J204" i="2"/>
  <c r="C205" i="2"/>
  <c r="D205" i="2"/>
  <c r="E205" i="2"/>
  <c r="F205" i="2"/>
  <c r="G205" i="2"/>
  <c r="H205" i="2"/>
  <c r="I205" i="2"/>
  <c r="J205" i="2"/>
  <c r="C206" i="2"/>
  <c r="D206" i="2"/>
  <c r="E206" i="2"/>
  <c r="F206" i="2"/>
  <c r="G206" i="2"/>
  <c r="H206" i="2"/>
  <c r="I206" i="2"/>
  <c r="J206" i="2"/>
  <c r="K206" i="2"/>
  <c r="C207" i="2"/>
  <c r="D207" i="2"/>
  <c r="E207" i="2"/>
  <c r="F207" i="2"/>
  <c r="G207" i="2"/>
  <c r="H207" i="2"/>
  <c r="I207" i="2"/>
  <c r="J207" i="2"/>
  <c r="C208" i="2"/>
  <c r="D208" i="2"/>
  <c r="E208" i="2"/>
  <c r="F208" i="2"/>
  <c r="G208" i="2"/>
  <c r="H208" i="2"/>
  <c r="I208" i="2"/>
  <c r="J208" i="2"/>
  <c r="C209" i="2"/>
  <c r="D209" i="2"/>
  <c r="E209" i="2"/>
  <c r="F209" i="2"/>
  <c r="G209" i="2"/>
  <c r="H209" i="2"/>
  <c r="I209" i="2"/>
  <c r="J209" i="2"/>
  <c r="C210" i="2"/>
  <c r="D210" i="2"/>
  <c r="E210" i="2"/>
  <c r="F210" i="2"/>
  <c r="G210" i="2"/>
  <c r="H210" i="2"/>
  <c r="I210" i="2"/>
  <c r="J210" i="2"/>
  <c r="K210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198" i="2"/>
  <c r="C178" i="2"/>
  <c r="D178" i="2"/>
  <c r="E178" i="2"/>
  <c r="F178" i="2"/>
  <c r="G178" i="2"/>
  <c r="H178" i="2"/>
  <c r="I178" i="2"/>
  <c r="J178" i="2"/>
  <c r="K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K180" i="2"/>
  <c r="C181" i="2"/>
  <c r="D181" i="2"/>
  <c r="E181" i="2"/>
  <c r="F181" i="2"/>
  <c r="G181" i="2"/>
  <c r="H181" i="2"/>
  <c r="I181" i="2"/>
  <c r="J181" i="2"/>
  <c r="K181" i="2"/>
  <c r="C182" i="2"/>
  <c r="D182" i="2"/>
  <c r="E182" i="2"/>
  <c r="F182" i="2"/>
  <c r="G182" i="2"/>
  <c r="H182" i="2"/>
  <c r="I182" i="2"/>
  <c r="J182" i="2"/>
  <c r="K182" i="2"/>
  <c r="C183" i="2"/>
  <c r="D183" i="2"/>
  <c r="E183" i="2"/>
  <c r="F183" i="2"/>
  <c r="G183" i="2"/>
  <c r="H183" i="2"/>
  <c r="I183" i="2"/>
  <c r="J183" i="2"/>
  <c r="K183" i="2"/>
  <c r="B179" i="2"/>
  <c r="B180" i="2"/>
  <c r="B181" i="2"/>
  <c r="B182" i="2"/>
  <c r="B183" i="2"/>
  <c r="B178" i="2"/>
  <c r="C98" i="2"/>
  <c r="D98" i="2"/>
  <c r="E98" i="2"/>
  <c r="F98" i="2"/>
  <c r="G98" i="2"/>
  <c r="H98" i="2"/>
  <c r="I98" i="2"/>
  <c r="J98" i="2"/>
  <c r="C99" i="2"/>
  <c r="D99" i="2"/>
  <c r="E99" i="2"/>
  <c r="F99" i="2"/>
  <c r="G99" i="2"/>
  <c r="H99" i="2"/>
  <c r="I99" i="2"/>
  <c r="J99" i="2"/>
  <c r="K99" i="2"/>
  <c r="C100" i="2"/>
  <c r="D100" i="2"/>
  <c r="E100" i="2"/>
  <c r="F100" i="2"/>
  <c r="G100" i="2"/>
  <c r="H100" i="2"/>
  <c r="I100" i="2"/>
  <c r="J100" i="2"/>
  <c r="K100" i="2"/>
  <c r="D101" i="2"/>
  <c r="F101" i="2"/>
  <c r="H101" i="2"/>
  <c r="J101" i="2"/>
  <c r="B99" i="2"/>
  <c r="B100" i="2"/>
  <c r="B101" i="2"/>
  <c r="B98" i="2"/>
  <c r="C92" i="2"/>
  <c r="D92" i="2"/>
  <c r="E92" i="2"/>
  <c r="F92" i="2"/>
  <c r="G92" i="2"/>
  <c r="H92" i="2"/>
  <c r="I92" i="2"/>
  <c r="J92" i="2"/>
  <c r="K92" i="2"/>
  <c r="C93" i="2"/>
  <c r="D93" i="2"/>
  <c r="E93" i="2"/>
  <c r="F93" i="2"/>
  <c r="G93" i="2"/>
  <c r="H93" i="2"/>
  <c r="I93" i="2"/>
  <c r="J93" i="2"/>
  <c r="K93" i="2"/>
  <c r="C94" i="2"/>
  <c r="D94" i="2"/>
  <c r="E94" i="2"/>
  <c r="F94" i="2"/>
  <c r="G94" i="2"/>
  <c r="H94" i="2"/>
  <c r="I94" i="2"/>
  <c r="J94" i="2"/>
  <c r="K94" i="2"/>
  <c r="E95" i="2"/>
  <c r="I95" i="2"/>
  <c r="J95" i="2"/>
  <c r="B93" i="2"/>
  <c r="B94" i="2"/>
  <c r="B95" i="2"/>
  <c r="B92" i="2"/>
  <c r="C86" i="2"/>
  <c r="D86" i="2"/>
  <c r="E86" i="2"/>
  <c r="F86" i="2"/>
  <c r="G86" i="2"/>
  <c r="H86" i="2"/>
  <c r="I86" i="2"/>
  <c r="J86" i="2"/>
  <c r="C87" i="2"/>
  <c r="D87" i="2"/>
  <c r="E87" i="2"/>
  <c r="F87" i="2"/>
  <c r="G87" i="2"/>
  <c r="H87" i="2"/>
  <c r="I87" i="2"/>
  <c r="J87" i="2"/>
  <c r="C88" i="2"/>
  <c r="D88" i="2"/>
  <c r="E88" i="2"/>
  <c r="F88" i="2"/>
  <c r="G88" i="2"/>
  <c r="H88" i="2"/>
  <c r="I88" i="2"/>
  <c r="J88" i="2"/>
  <c r="K88" i="2"/>
  <c r="D89" i="2"/>
  <c r="F89" i="2"/>
  <c r="J89" i="2"/>
  <c r="B87" i="2"/>
  <c r="B88" i="2"/>
  <c r="B86" i="2"/>
  <c r="C80" i="2"/>
  <c r="D80" i="2"/>
  <c r="E80" i="2"/>
  <c r="F80" i="2"/>
  <c r="G80" i="2"/>
  <c r="H80" i="2"/>
  <c r="I80" i="2"/>
  <c r="J80" i="2"/>
  <c r="K80" i="2"/>
  <c r="C81" i="2"/>
  <c r="D81" i="2"/>
  <c r="E81" i="2"/>
  <c r="F81" i="2"/>
  <c r="G81" i="2"/>
  <c r="H81" i="2"/>
  <c r="I81" i="2"/>
  <c r="J81" i="2"/>
  <c r="C82" i="2"/>
  <c r="D82" i="2"/>
  <c r="E82" i="2"/>
  <c r="F82" i="2"/>
  <c r="G82" i="2"/>
  <c r="H82" i="2"/>
  <c r="I82" i="2"/>
  <c r="J82" i="2"/>
  <c r="K82" i="2"/>
  <c r="D83" i="2"/>
  <c r="H83" i="2"/>
  <c r="B81" i="2"/>
  <c r="B82" i="2"/>
  <c r="B83" i="2"/>
  <c r="B80" i="2"/>
  <c r="C74" i="2"/>
  <c r="D74" i="2"/>
  <c r="E74" i="2"/>
  <c r="F74" i="2"/>
  <c r="G74" i="2"/>
  <c r="H74" i="2"/>
  <c r="I74" i="2"/>
  <c r="J74" i="2"/>
  <c r="C75" i="2"/>
  <c r="D75" i="2"/>
  <c r="E75" i="2"/>
  <c r="F75" i="2"/>
  <c r="G75" i="2"/>
  <c r="H75" i="2"/>
  <c r="I75" i="2"/>
  <c r="J75" i="2"/>
  <c r="K75" i="2"/>
  <c r="C76" i="2"/>
  <c r="D76" i="2"/>
  <c r="E76" i="2"/>
  <c r="F76" i="2"/>
  <c r="G76" i="2"/>
  <c r="H76" i="2"/>
  <c r="I76" i="2"/>
  <c r="J76" i="2"/>
  <c r="D77" i="2"/>
  <c r="H77" i="2"/>
  <c r="J77" i="2"/>
  <c r="B75" i="2"/>
  <c r="B76" i="2"/>
  <c r="B77" i="2"/>
  <c r="B74" i="2"/>
  <c r="C69" i="2"/>
  <c r="D69" i="2"/>
  <c r="E69" i="2"/>
  <c r="F69" i="2"/>
  <c r="G69" i="2"/>
  <c r="H69" i="2"/>
  <c r="I69" i="2"/>
  <c r="J69" i="2"/>
  <c r="C70" i="2"/>
  <c r="D70" i="2"/>
  <c r="E70" i="2"/>
  <c r="F70" i="2"/>
  <c r="G70" i="2"/>
  <c r="H70" i="2"/>
  <c r="I70" i="2"/>
  <c r="J70" i="2"/>
  <c r="E71" i="2"/>
  <c r="G71" i="2"/>
  <c r="I71" i="2"/>
  <c r="B70" i="2"/>
  <c r="B71" i="2"/>
  <c r="B69" i="2"/>
  <c r="C64" i="2"/>
  <c r="D64" i="2"/>
  <c r="E64" i="2"/>
  <c r="F64" i="2"/>
  <c r="G64" i="2"/>
  <c r="H64" i="2"/>
  <c r="I64" i="2"/>
  <c r="J64" i="2"/>
  <c r="K64" i="2"/>
  <c r="C65" i="2"/>
  <c r="D65" i="2"/>
  <c r="E65" i="2"/>
  <c r="F65" i="2"/>
  <c r="G65" i="2"/>
  <c r="H65" i="2"/>
  <c r="I65" i="2"/>
  <c r="J65" i="2"/>
  <c r="C66" i="2"/>
  <c r="D66" i="2"/>
  <c r="E66" i="2"/>
  <c r="F66" i="2"/>
  <c r="G66" i="2"/>
  <c r="I66" i="2"/>
  <c r="J66" i="2"/>
  <c r="B65" i="2"/>
  <c r="B64" i="2"/>
  <c r="C59" i="2"/>
  <c r="D59" i="2"/>
  <c r="E59" i="2"/>
  <c r="F59" i="2"/>
  <c r="G59" i="2"/>
  <c r="H59" i="2"/>
  <c r="I59" i="2"/>
  <c r="J59" i="2"/>
  <c r="K59" i="2"/>
  <c r="C60" i="2"/>
  <c r="D60" i="2"/>
  <c r="E60" i="2"/>
  <c r="F60" i="2"/>
  <c r="G60" i="2"/>
  <c r="H60" i="2"/>
  <c r="I60" i="2"/>
  <c r="J60" i="2"/>
  <c r="K60" i="2"/>
  <c r="I61" i="2"/>
  <c r="B60" i="2"/>
  <c r="B61" i="2"/>
  <c r="B59" i="2"/>
  <c r="C54" i="2"/>
  <c r="D54" i="2"/>
  <c r="E54" i="2"/>
  <c r="F54" i="2"/>
  <c r="G54" i="2"/>
  <c r="H54" i="2"/>
  <c r="I54" i="2"/>
  <c r="J54" i="2"/>
  <c r="K54" i="2"/>
  <c r="C55" i="2"/>
  <c r="D55" i="2"/>
  <c r="E55" i="2"/>
  <c r="F55" i="2"/>
  <c r="G55" i="2"/>
  <c r="H55" i="2"/>
  <c r="I55" i="2"/>
  <c r="J55" i="2"/>
  <c r="E56" i="2"/>
  <c r="G56" i="2"/>
  <c r="B55" i="2"/>
  <c r="B54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F51" i="2"/>
  <c r="H51" i="2"/>
  <c r="B49" i="2"/>
  <c r="B50" i="2"/>
  <c r="B48" i="2"/>
  <c r="C42" i="2"/>
  <c r="D42" i="2"/>
  <c r="E42" i="2"/>
  <c r="F42" i="2"/>
  <c r="G42" i="2"/>
  <c r="H42" i="2"/>
  <c r="I42" i="2"/>
  <c r="J42" i="2"/>
  <c r="K42" i="2"/>
  <c r="C43" i="2"/>
  <c r="D43" i="2"/>
  <c r="E43" i="2"/>
  <c r="F43" i="2"/>
  <c r="G43" i="2"/>
  <c r="H43" i="2"/>
  <c r="I43" i="2"/>
  <c r="J43" i="2"/>
  <c r="K43" i="2"/>
  <c r="C44" i="2"/>
  <c r="D44" i="2"/>
  <c r="E44" i="2"/>
  <c r="F44" i="2"/>
  <c r="G44" i="2"/>
  <c r="H44" i="2"/>
  <c r="I44" i="2"/>
  <c r="J44" i="2"/>
  <c r="K44" i="2"/>
  <c r="C45" i="2"/>
  <c r="D45" i="2"/>
  <c r="E45" i="2"/>
  <c r="F45" i="2"/>
  <c r="G45" i="2"/>
  <c r="H45" i="2"/>
  <c r="I45" i="2"/>
  <c r="J45" i="2"/>
  <c r="K45" i="2"/>
  <c r="B43" i="2"/>
  <c r="B44" i="2"/>
  <c r="B45" i="2"/>
  <c r="B42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C37" i="2"/>
  <c r="D37" i="2"/>
  <c r="E37" i="2"/>
  <c r="F37" i="2"/>
  <c r="G37" i="2"/>
  <c r="H37" i="2"/>
  <c r="I37" i="2"/>
  <c r="J37" i="2"/>
  <c r="K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B36" i="2"/>
  <c r="B37" i="2"/>
  <c r="B38" i="2"/>
  <c r="B39" i="2"/>
  <c r="B35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B29" i="2"/>
  <c r="B30" i="2"/>
  <c r="B31" i="2"/>
  <c r="B28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B23" i="2"/>
  <c r="B24" i="2"/>
  <c r="B25" i="2"/>
  <c r="B22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B17" i="2"/>
  <c r="B18" i="2"/>
  <c r="B19" i="2"/>
  <c r="B16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B11" i="2"/>
  <c r="B12" i="2"/>
  <c r="B13" i="2"/>
  <c r="B10" i="2"/>
  <c r="C4" i="2"/>
  <c r="D4" i="2"/>
  <c r="E4" i="2"/>
  <c r="F4" i="2"/>
  <c r="G4" i="2"/>
  <c r="H4" i="2"/>
  <c r="I4" i="2"/>
  <c r="J4" i="2"/>
  <c r="K4" i="2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J7" i="2"/>
  <c r="K7" i="2"/>
  <c r="B5" i="2"/>
  <c r="B6" i="2"/>
  <c r="B7" i="2"/>
  <c r="B4" i="2"/>
  <c r="K105" i="2"/>
  <c r="K106" i="2"/>
  <c r="K137" i="2"/>
  <c r="E200" i="2"/>
  <c r="G199" i="2"/>
  <c r="K74" i="2"/>
  <c r="K69" i="2" l="1"/>
  <c r="K89" i="1"/>
  <c r="K89" i="2" s="1"/>
  <c r="K51" i="1"/>
  <c r="K51" i="2" s="1"/>
  <c r="B56" i="2"/>
  <c r="K101" i="1"/>
  <c r="K101" i="2" s="1"/>
  <c r="K61" i="1"/>
  <c r="K61" i="2" s="1"/>
  <c r="B66" i="2"/>
  <c r="K83" i="1"/>
  <c r="K83" i="2" s="1"/>
  <c r="K125" i="1"/>
  <c r="K198" i="2" s="1"/>
  <c r="C200" i="2"/>
</calcChain>
</file>

<file path=xl/sharedStrings.xml><?xml version="1.0" encoding="utf-8"?>
<sst xmlns="http://schemas.openxmlformats.org/spreadsheetml/2006/main" count="723" uniqueCount="71">
  <si>
    <t>Wohnbauförderung - Bundesmittel in 1000.- S</t>
  </si>
  <si>
    <t>Bgld.</t>
  </si>
  <si>
    <t>Ktn.</t>
  </si>
  <si>
    <t>Nö.</t>
  </si>
  <si>
    <t>Oö.</t>
  </si>
  <si>
    <t>Sbg.</t>
  </si>
  <si>
    <t>Stmk.</t>
  </si>
  <si>
    <t>Tirol</t>
  </si>
  <si>
    <t xml:space="preserve">Vbg. </t>
  </si>
  <si>
    <t>Wien</t>
  </si>
  <si>
    <t>Summe</t>
  </si>
  <si>
    <t>§§ 8 u 12 WFG 1984</t>
  </si>
  <si>
    <t>WSG</t>
  </si>
  <si>
    <t>§ 7/2 WFG 1984</t>
  </si>
  <si>
    <t>§ 22a FAG</t>
  </si>
  <si>
    <t>Sanierung</t>
  </si>
  <si>
    <t>Bundesfonds</t>
  </si>
  <si>
    <t>§§ 1 u 5 WBF-ZG</t>
  </si>
  <si>
    <t>§ 3 WBF-ZG</t>
  </si>
  <si>
    <t>Bundesfonds *)</t>
  </si>
  <si>
    <t>Einnahmen der Länder aufgrund des RGB 1987 in 1000.- S (2/3-Anteil)</t>
  </si>
  <si>
    <t>§ 1 WBF-ZG</t>
  </si>
  <si>
    <t>1996</t>
  </si>
  <si>
    <t>§ 1 WBF-ZG **)</t>
  </si>
  <si>
    <t>§§ 1 WBF-ZG **)</t>
  </si>
  <si>
    <t>Anmerkungen:</t>
  </si>
  <si>
    <t>*) Bundesfonds = §§ 1,2 und 3 BGBl. Nr. 373/88, §§ 3 und 5/4 BGBl. Nr. 301/89, § 7 RBG 1987</t>
  </si>
  <si>
    <t>1997</t>
  </si>
  <si>
    <t>1998</t>
  </si>
  <si>
    <t>1999</t>
  </si>
  <si>
    <t>Ausgaben des Bundes gemäß den Bundes-Sonderwohnbaugesetzen 1982 und 1983</t>
  </si>
  <si>
    <t>in 1.000,- S</t>
  </si>
  <si>
    <t>1989</t>
  </si>
  <si>
    <t>1990</t>
  </si>
  <si>
    <t>1991</t>
  </si>
  <si>
    <t>1992</t>
  </si>
  <si>
    <t>1993</t>
  </si>
  <si>
    <t>1994</t>
  </si>
  <si>
    <t>1995</t>
  </si>
  <si>
    <t>2000</t>
  </si>
  <si>
    <t>Bedarfszuweisung an die Länder gemäß § 21a FAG 1997 bzw. § 22 FAG 2001</t>
  </si>
  <si>
    <t>2001</t>
  </si>
  <si>
    <t>§§ 1 ZZG **)</t>
  </si>
  <si>
    <t>§ 3 ZZG</t>
  </si>
  <si>
    <t>**) Fixbetrag gemäß § 1 WBF-ZG idF der Novelle BGBl. Nr. 201/1996, ab 2001: § 1 des Zweckzuschussgesetzes 2001</t>
  </si>
  <si>
    <t>Wohnbauförderung - Bundesmittel in 1000.- Euro</t>
  </si>
  <si>
    <t>Einnahmen der Länder aufgrund des RGB 1987 in 1000.- Euro (2/3-Anteil)</t>
  </si>
  <si>
    <t>in 1.000,- Euro</t>
  </si>
  <si>
    <t>2002</t>
  </si>
  <si>
    <t>in 1.000,- Euro (Auszahlungen IM Jahr)</t>
  </si>
  <si>
    <t>2003</t>
  </si>
  <si>
    <t>2004</t>
  </si>
  <si>
    <t>2005</t>
  </si>
  <si>
    <t>2006</t>
  </si>
  <si>
    <t>2007</t>
  </si>
  <si>
    <t>2008</t>
  </si>
  <si>
    <t>Bedarfszuweisung an die Länder gemäß § 21a FAG 1997, § 22 FAG 2001 / 2005 / 2008</t>
  </si>
  <si>
    <t>2009</t>
  </si>
  <si>
    <t>2010</t>
  </si>
  <si>
    <t>Mit dem FAG 2008 wurden die Zweckzuschüsse gemäß § 1 ZZG und die Bedarfszuweisungen an die Länder ab dem Jahr 2009 in Ertragsanteile umgewandelt.</t>
  </si>
  <si>
    <t>2011</t>
  </si>
  <si>
    <t>2012</t>
  </si>
  <si>
    <t>2013</t>
  </si>
  <si>
    <t>2014</t>
  </si>
  <si>
    <t>2015</t>
  </si>
  <si>
    <t>2016</t>
  </si>
  <si>
    <t>Anmerkung:</t>
  </si>
  <si>
    <t>Zweckzuschuss gemäß § 23 Abs. 4c FAG 2008 und § 27 Abs. 7 FAG 2017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</si>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</sst>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8" formatCode="#,##0.000"/>
    <numFmt numFmtId="189" formatCode="0.000"/>
    <numFmt numFmtId="193" formatCode="#,##0.00000"/>
    <numFmt numFmtId="195" formatCode="#,##0.0000000"/>
    <numFmt numFmtId="197" formatCode="#,##0.000000000"/>
    <numFmt numFmtId="200" formatCode="0.0%"/>
  </numFmts>
  <fonts count="7" x14ac:knownFonts="1">
    <font>
      <sz val="10"/>
      <name val="Helv"/>
    </font>
    <font>
      <b/>
      <sz val="10"/>
      <name val="Helv"/>
    </font>
    <font>
      <sz val="10"/>
      <name val="Helv"/>
    </font>
    <font>
      <sz val="8"/>
      <name val="Helv"/>
    </font>
    <font>
      <b/>
      <sz val="8"/>
      <name val="Helv"/>
    </font>
    <font>
      <i/>
      <sz val="8"/>
      <name val="Helv"/>
    </font>
    <font>
      <sz val="8"/>
      <color indexed="8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3" fontId="3" fillId="0" borderId="0" xfId="0" applyNumberFormat="1" applyFont="1"/>
    <xf numFmtId="1" fontId="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2" fontId="3" fillId="0" borderId="0" xfId="0" applyNumberFormat="1" applyFont="1"/>
    <xf numFmtId="189" fontId="3" fillId="0" borderId="0" xfId="0" applyNumberFormat="1" applyFont="1"/>
    <xf numFmtId="0" fontId="3" fillId="0" borderId="0" xfId="0" applyFont="1"/>
    <xf numFmtId="3" fontId="5" fillId="0" borderId="0" xfId="0" applyNumberFormat="1" applyFont="1"/>
    <xf numFmtId="197" fontId="3" fillId="0" borderId="0" xfId="0" applyNumberFormat="1" applyFont="1"/>
    <xf numFmtId="3" fontId="4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3" fillId="0" borderId="0" xfId="0" quotePrefix="1" applyNumberFormat="1" applyFont="1"/>
    <xf numFmtId="3" fontId="1" fillId="0" borderId="0" xfId="0" applyNumberFormat="1" applyFont="1"/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188" fontId="3" fillId="0" borderId="0" xfId="0" applyNumberFormat="1" applyFont="1"/>
    <xf numFmtId="193" fontId="3" fillId="0" borderId="0" xfId="0" applyNumberFormat="1" applyFont="1"/>
    <xf numFmtId="195" fontId="3" fillId="0" borderId="0" xfId="0" applyNumberFormat="1" applyFont="1"/>
    <xf numFmtId="3" fontId="6" fillId="0" borderId="0" xfId="0" applyNumberFormat="1" applyFont="1"/>
    <xf numFmtId="200" fontId="3" fillId="0" borderId="0" xfId="1" applyNumberFormat="1" applyFont="1"/>
    <xf numFmtId="3" fontId="3" fillId="0" borderId="0" xfId="0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workbookViewId="0"/>
  </sheetViews>
  <sheetFormatPr baseColWidth="10" defaultRowHeight="10.5" x14ac:dyDescent="0.15"/>
  <cols>
    <col min="1" max="1" width="15.140625" style="1" customWidth="1"/>
    <col min="2" max="10" width="9.7109375" style="1" customWidth="1"/>
    <col min="11" max="11" width="10.42578125" style="1" bestFit="1" customWidth="1"/>
    <col min="12" max="12" width="11.42578125" style="1"/>
    <col min="13" max="13" width="13.7109375" style="1" customWidth="1"/>
    <col min="14" max="16384" width="11.42578125" style="1"/>
  </cols>
  <sheetData>
    <row r="1" spans="1:11" ht="12.75" x14ac:dyDescent="0.2">
      <c r="A1" s="13" t="s">
        <v>45</v>
      </c>
    </row>
    <row r="3" spans="1:11" x14ac:dyDescent="0.15">
      <c r="A3" s="2">
        <v>1986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x14ac:dyDescent="0.15">
      <c r="A4" s="1" t="s">
        <v>11</v>
      </c>
      <c r="B4" s="1">
        <f>'BMIT ATS (bis 2001)'!B4/13.7603</f>
        <v>34411.023015486579</v>
      </c>
      <c r="C4" s="1">
        <f>'BMIT ATS (bis 2001)'!C4/13.7603</f>
        <v>76891.855555474802</v>
      </c>
      <c r="D4" s="1">
        <f>'BMIT ATS (bis 2001)'!D4/13.7603</f>
        <v>196039.40321068579</v>
      </c>
      <c r="E4" s="1">
        <f>'BMIT ATS (bis 2001)'!E4/13.7603</f>
        <v>185048.94515381203</v>
      </c>
      <c r="F4" s="1">
        <f>'BMIT ATS (bis 2001)'!F4/13.7603</f>
        <v>69088.537313866706</v>
      </c>
      <c r="G4" s="1">
        <f>'BMIT ATS (bis 2001)'!G4/13.7603</f>
        <v>167484.64786378204</v>
      </c>
      <c r="H4" s="1">
        <f>'BMIT ATS (bis 2001)'!H4/13.7603</f>
        <v>85853.433428050252</v>
      </c>
      <c r="I4" s="1">
        <f>'BMIT ATS (bis 2001)'!I4/13.7603</f>
        <v>47199.915699512363</v>
      </c>
      <c r="J4" s="1">
        <f>'BMIT ATS (bis 2001)'!J4/13.7603</f>
        <v>316441.93803914159</v>
      </c>
      <c r="K4" s="1">
        <f>'BMIT ATS (bis 2001)'!K4/13.7603</f>
        <v>1178459.7719526463</v>
      </c>
    </row>
    <row r="5" spans="1:11" x14ac:dyDescent="0.15">
      <c r="A5" s="1" t="s">
        <v>12</v>
      </c>
      <c r="B5" s="1">
        <f>'BMIT ATS (bis 2001)'!B5/13.7603</f>
        <v>258.35192546674125</v>
      </c>
      <c r="C5" s="1">
        <f>'BMIT ATS (bis 2001)'!C5/13.7603</f>
        <v>625.71310218527208</v>
      </c>
      <c r="D5" s="1">
        <f>'BMIT ATS (bis 2001)'!D5/13.7603</f>
        <v>1558.8322929005908</v>
      </c>
      <c r="E5" s="1">
        <f>'BMIT ATS (bis 2001)'!E5/13.7603</f>
        <v>1523.949332500018</v>
      </c>
      <c r="F5" s="1">
        <f>'BMIT ATS (bis 2001)'!F5/13.7603</f>
        <v>574.47875409693097</v>
      </c>
      <c r="G5" s="1">
        <f>'BMIT ATS (bis 2001)'!G5/13.7603</f>
        <v>1454.1834116988728</v>
      </c>
      <c r="H5" s="1">
        <f>'BMIT ATS (bis 2001)'!H5/13.7603</f>
        <v>717.28087323677528</v>
      </c>
      <c r="I5" s="1">
        <f>'BMIT ATS (bis 2001)'!I5/13.7603</f>
        <v>413.14506224428243</v>
      </c>
      <c r="J5" s="1">
        <f>'BMIT ATS (bis 2001)'!J5/13.7603</f>
        <v>3774.9903708494726</v>
      </c>
      <c r="K5" s="1">
        <f>'BMIT ATS (bis 2001)'!K5/13.7603</f>
        <v>10900.925125178956</v>
      </c>
    </row>
    <row r="6" spans="1:11" x14ac:dyDescent="0.15">
      <c r="A6" s="1" t="s">
        <v>13</v>
      </c>
      <c r="B6" s="1">
        <f>'BMIT ATS (bis 2001)'!B6/13.7603</f>
        <v>974.83339752767017</v>
      </c>
      <c r="C6" s="1">
        <f>'BMIT ATS (bis 2001)'!C6/13.7603</f>
        <v>2178.150185679091</v>
      </c>
      <c r="D6" s="1">
        <f>'BMIT ATS (bis 2001)'!D6/13.7603</f>
        <v>5554.0213512786786</v>
      </c>
      <c r="E6" s="1">
        <f>'BMIT ATS (bis 2001)'!E6/13.7603</f>
        <v>5242.5455840352315</v>
      </c>
      <c r="F6" s="1">
        <f>'BMIT ATS (bis 2001)'!F6/13.7603</f>
        <v>1957.3701154771334</v>
      </c>
      <c r="G6" s="1">
        <f>'BMIT ATS (bis 2001)'!G6/13.7603</f>
        <v>4744.5186514828893</v>
      </c>
      <c r="H6" s="1">
        <f>'BMIT ATS (bis 2001)'!H6/13.7603</f>
        <v>2432.4324324324325</v>
      </c>
      <c r="I6" s="1">
        <f>'BMIT ATS (bis 2001)'!I6/13.7603</f>
        <v>1337.3981671911222</v>
      </c>
      <c r="J6" s="1">
        <f>'BMIT ATS (bis 2001)'!J6/13.7603</f>
        <v>8964.4847859421661</v>
      </c>
      <c r="K6" s="1">
        <f>'BMIT ATS (bis 2001)'!K6/13.7603</f>
        <v>33385.900016714753</v>
      </c>
    </row>
    <row r="7" spans="1:11" x14ac:dyDescent="0.15">
      <c r="A7" s="1" t="s">
        <v>10</v>
      </c>
      <c r="B7" s="1">
        <f>'BMIT ATS (bis 2001)'!B7/13.7603</f>
        <v>35644.208338480988</v>
      </c>
      <c r="C7" s="1">
        <f>'BMIT ATS (bis 2001)'!C7/13.7603</f>
        <v>79695.718843339171</v>
      </c>
      <c r="D7" s="1">
        <f>'BMIT ATS (bis 2001)'!D7/13.7603</f>
        <v>203152.25685486506</v>
      </c>
      <c r="E7" s="1">
        <f>'BMIT ATS (bis 2001)'!E7/13.7603</f>
        <v>191815.44007034728</v>
      </c>
      <c r="F7" s="1">
        <f>'BMIT ATS (bis 2001)'!F7/13.7603</f>
        <v>71620.386183440758</v>
      </c>
      <c r="G7" s="1">
        <f>'BMIT ATS (bis 2001)'!G7/13.7603</f>
        <v>173683.3499269638</v>
      </c>
      <c r="H7" s="1">
        <f>'BMIT ATS (bis 2001)'!H7/13.7603</f>
        <v>89003.146733719463</v>
      </c>
      <c r="I7" s="1">
        <f>'BMIT ATS (bis 2001)'!I7/13.7603</f>
        <v>48950.458928947766</v>
      </c>
      <c r="J7" s="1">
        <f>'BMIT ATS (bis 2001)'!J7/13.7603</f>
        <v>329181.41319593322</v>
      </c>
      <c r="K7" s="4">
        <f>'BMIT ATS (bis 2001)'!K7/13.7603</f>
        <v>1222746.59709454</v>
      </c>
    </row>
    <row r="9" spans="1:11" x14ac:dyDescent="0.15">
      <c r="A9" s="2">
        <v>1987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1:11" x14ac:dyDescent="0.15">
      <c r="A10" s="1" t="s">
        <v>11</v>
      </c>
      <c r="B10" s="1">
        <f>'BMIT ATS (bis 2001)'!B10/13.7603</f>
        <v>35352.862946302041</v>
      </c>
      <c r="C10" s="1">
        <f>'BMIT ATS (bis 2001)'!C10/13.7603</f>
        <v>78972.406124866466</v>
      </c>
      <c r="D10" s="1">
        <f>'BMIT ATS (bis 2001)'!D10/13.7603</f>
        <v>201254.69648190809</v>
      </c>
      <c r="E10" s="1">
        <f>'BMIT ATS (bis 2001)'!E10/13.7603</f>
        <v>190082.33832111218</v>
      </c>
      <c r="F10" s="1">
        <f>'BMIT ATS (bis 2001)'!F10/13.7603</f>
        <v>71035.224522721153</v>
      </c>
      <c r="G10" s="1">
        <f>'BMIT ATS (bis 2001)'!G10/13.7603</f>
        <v>172163.76096451384</v>
      </c>
      <c r="H10" s="1">
        <f>'BMIT ATS (bis 2001)'!H10/13.7603</f>
        <v>88838.397418660927</v>
      </c>
      <c r="I10" s="1">
        <f>'BMIT ATS (bis 2001)'!I10/13.7603</f>
        <v>48254.035159117164</v>
      </c>
      <c r="J10" s="1">
        <f>'BMIT ATS (bis 2001)'!J10/13.7603</f>
        <v>324761.74211318063</v>
      </c>
      <c r="K10" s="1">
        <f>'BMIT ATS (bis 2001)'!K10/13.7603</f>
        <v>1210715.5367252168</v>
      </c>
    </row>
    <row r="11" spans="1:11" x14ac:dyDescent="0.15">
      <c r="A11" s="1" t="s">
        <v>12</v>
      </c>
      <c r="B11" s="1">
        <f>'BMIT ATS (bis 2001)'!B11/13.7603</f>
        <v>275.57538716452399</v>
      </c>
      <c r="C11" s="1">
        <f>'BMIT ATS (bis 2001)'!C11/13.7603</f>
        <v>667.42730899762353</v>
      </c>
      <c r="D11" s="1">
        <f>'BMIT ATS (bis 2001)'!D11/13.7603</f>
        <v>1662.75444576063</v>
      </c>
      <c r="E11" s="1">
        <f>'BMIT ATS (bis 2001)'!E11/13.7603</f>
        <v>1625.5459546666859</v>
      </c>
      <c r="F11" s="1">
        <f>'BMIT ATS (bis 2001)'!F11/13.7603</f>
        <v>612.77733770339307</v>
      </c>
      <c r="G11" s="1">
        <f>'BMIT ATS (bis 2001)'!G11/13.7603</f>
        <v>1551.1289724787976</v>
      </c>
      <c r="H11" s="1">
        <f>'BMIT ATS (bis 2001)'!H11/13.7603</f>
        <v>765.09959811922704</v>
      </c>
      <c r="I11" s="1">
        <f>'BMIT ATS (bis 2001)'!I11/13.7603</f>
        <v>440.68806639390129</v>
      </c>
      <c r="J11" s="1">
        <f>'BMIT ATS (bis 2001)'!J11/13.7603</f>
        <v>4026.6563955727706</v>
      </c>
      <c r="K11" s="1">
        <f>'BMIT ATS (bis 2001)'!K11/13.7603</f>
        <v>11627.653466857553</v>
      </c>
    </row>
    <row r="12" spans="1:11" x14ac:dyDescent="0.15">
      <c r="A12" s="1" t="s">
        <v>13</v>
      </c>
      <c r="B12" s="1">
        <f>'BMIT ATS (bis 2001)'!B12/13.7603</f>
        <v>922.87232109765046</v>
      </c>
      <c r="C12" s="1">
        <f>'BMIT ATS (bis 2001)'!C12/13.7603</f>
        <v>2061.4376140055083</v>
      </c>
      <c r="D12" s="1">
        <f>'BMIT ATS (bis 2001)'!D12/13.7603</f>
        <v>5253.5918548287464</v>
      </c>
      <c r="E12" s="1">
        <f>'BMIT ATS (bis 2001)'!E12/13.7603</f>
        <v>4962.0284441472932</v>
      </c>
      <c r="F12" s="1">
        <f>'BMIT ATS (bis 2001)'!F12/13.7603</f>
        <v>1854.465382295444</v>
      </c>
      <c r="G12" s="1">
        <f>'BMIT ATS (bis 2001)'!G12/13.7603</f>
        <v>4494.306083442948</v>
      </c>
      <c r="H12" s="1">
        <f>'BMIT ATS (bis 2001)'!H12/13.7603</f>
        <v>2320.1529036430888</v>
      </c>
      <c r="I12" s="1">
        <f>'BMIT ATS (bis 2001)'!I12/13.7603</f>
        <v>1259.4202161290088</v>
      </c>
      <c r="J12" s="1">
        <f>'BMIT ATS (bis 2001)'!J12/13.7603</f>
        <v>8477.1407600124985</v>
      </c>
      <c r="K12" s="1">
        <f>'BMIT ATS (bis 2001)'!K12/13.7603</f>
        <v>31605.415579602188</v>
      </c>
    </row>
    <row r="13" spans="1:11" x14ac:dyDescent="0.15">
      <c r="A13" s="1" t="s">
        <v>10</v>
      </c>
      <c r="B13" s="1">
        <f>'BMIT ATS (bis 2001)'!B13/13.7603</f>
        <v>36551.310654564215</v>
      </c>
      <c r="C13" s="1">
        <f>'BMIT ATS (bis 2001)'!C13/13.7603</f>
        <v>81701.271047869595</v>
      </c>
      <c r="D13" s="1">
        <f>'BMIT ATS (bis 2001)'!D13/13.7603</f>
        <v>208171.04278249748</v>
      </c>
      <c r="E13" s="1">
        <f>'BMIT ATS (bis 2001)'!E13/13.7603</f>
        <v>196669.91271992616</v>
      </c>
      <c r="F13" s="1">
        <f>'BMIT ATS (bis 2001)'!F13/13.7603</f>
        <v>73502.467242719998</v>
      </c>
      <c r="G13" s="1">
        <f>'BMIT ATS (bis 2001)'!G13/13.7603</f>
        <v>178209.1960204356</v>
      </c>
      <c r="H13" s="1">
        <f>'BMIT ATS (bis 2001)'!H13/13.7603</f>
        <v>91923.649920423239</v>
      </c>
      <c r="I13" s="1">
        <f>'BMIT ATS (bis 2001)'!I13/13.7603</f>
        <v>49954.143441640081</v>
      </c>
      <c r="J13" s="1">
        <f>'BMIT ATS (bis 2001)'!J13/13.7603</f>
        <v>337265.53926876595</v>
      </c>
      <c r="K13" s="4">
        <f>'BMIT ATS (bis 2001)'!K13/13.7603</f>
        <v>1253948.6057716764</v>
      </c>
    </row>
    <row r="15" spans="1:11" x14ac:dyDescent="0.15">
      <c r="A15" s="2">
        <v>1988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</row>
    <row r="16" spans="1:11" x14ac:dyDescent="0.15">
      <c r="A16" s="1" t="s">
        <v>14</v>
      </c>
      <c r="B16" s="1">
        <f>'BMIT ATS (bis 2001)'!B16/13.7603</f>
        <v>33163.303125658596</v>
      </c>
      <c r="C16" s="1">
        <f>'BMIT ATS (bis 2001)'!C16/13.7603</f>
        <v>74418.072280400855</v>
      </c>
      <c r="D16" s="1">
        <f>'BMIT ATS (bis 2001)'!D16/13.7603</f>
        <v>189293.18401488339</v>
      </c>
      <c r="E16" s="1">
        <f>'BMIT ATS (bis 2001)'!E16/13.7603</f>
        <v>179378.35657652811</v>
      </c>
      <c r="F16" s="1">
        <f>'BMIT ATS (bis 2001)'!F16/13.7603</f>
        <v>66782.555612886339</v>
      </c>
      <c r="G16" s="1">
        <f>'BMIT ATS (bis 2001)'!G16/13.7603</f>
        <v>161486.08678589854</v>
      </c>
      <c r="H16" s="1">
        <f>'BMIT ATS (bis 2001)'!H16/13.7603</f>
        <v>83307.195337310957</v>
      </c>
      <c r="I16" s="1">
        <f>'BMIT ATS (bis 2001)'!I16/13.7603</f>
        <v>45129.466654070042</v>
      </c>
      <c r="J16" s="1">
        <f>'BMIT ATS (bis 2001)'!J16/13.7603</f>
        <v>306675.43585532292</v>
      </c>
      <c r="K16" s="1">
        <f>'BMIT ATS (bis 2001)'!K16/13.7603</f>
        <v>1139633.6562429597</v>
      </c>
    </row>
    <row r="17" spans="1:14" x14ac:dyDescent="0.15">
      <c r="A17" s="1" t="s">
        <v>15</v>
      </c>
      <c r="B17" s="1">
        <f>'BMIT ATS (bis 2001)'!B17/13.7603</f>
        <v>275.57538716452399</v>
      </c>
      <c r="C17" s="1">
        <f>'BMIT ATS (bis 2001)'!C17/13.7603</f>
        <v>667.42730899762353</v>
      </c>
      <c r="D17" s="1">
        <f>'BMIT ATS (bis 2001)'!D17/13.7603</f>
        <v>1662.75444576063</v>
      </c>
      <c r="E17" s="1">
        <f>'BMIT ATS (bis 2001)'!E17/13.7603</f>
        <v>1625.5459546666859</v>
      </c>
      <c r="F17" s="1">
        <f>'BMIT ATS (bis 2001)'!F17/13.7603</f>
        <v>612.77733770339307</v>
      </c>
      <c r="G17" s="1">
        <f>'BMIT ATS (bis 2001)'!G17/13.7603</f>
        <v>1551.1289724787976</v>
      </c>
      <c r="H17" s="1">
        <f>'BMIT ATS (bis 2001)'!H17/13.7603</f>
        <v>765.09959811922704</v>
      </c>
      <c r="I17" s="1">
        <f>'BMIT ATS (bis 2001)'!I17/13.7603</f>
        <v>440.68806639390129</v>
      </c>
      <c r="J17" s="1">
        <f>'BMIT ATS (bis 2001)'!J17/13.7603</f>
        <v>4026.6563955727706</v>
      </c>
      <c r="K17" s="1">
        <f>'BMIT ATS (bis 2001)'!K17/13.7603</f>
        <v>11627.653466857553</v>
      </c>
    </row>
    <row r="18" spans="1:14" x14ac:dyDescent="0.15">
      <c r="A18" s="1" t="s">
        <v>16</v>
      </c>
      <c r="B18" s="1">
        <f>'BMIT ATS (bis 2001)'!B18/13.7603</f>
        <v>8837.01663481174</v>
      </c>
      <c r="C18" s="1">
        <f>'BMIT ATS (bis 2001)'!C18/13.7603</f>
        <v>19830.236259383877</v>
      </c>
      <c r="D18" s="1">
        <f>'BMIT ATS (bis 2001)'!D18/13.7603</f>
        <v>50440.978757730569</v>
      </c>
      <c r="E18" s="1">
        <f>'BMIT ATS (bis 2001)'!E18/13.7603</f>
        <v>47799.030544392197</v>
      </c>
      <c r="F18" s="1">
        <f>'BMIT ATS (bis 2001)'!F18/13.7603</f>
        <v>17795.542248352143</v>
      </c>
      <c r="G18" s="1">
        <f>'BMIT ATS (bis 2001)'!G18/13.7603</f>
        <v>43031.256585975592</v>
      </c>
      <c r="H18" s="1">
        <f>'BMIT ATS (bis 2001)'!H18/13.7603</f>
        <v>22198.934616251099</v>
      </c>
      <c r="I18" s="1">
        <f>'BMIT ATS (bis 2001)'!I18/13.7603</f>
        <v>12025.682579594921</v>
      </c>
      <c r="J18" s="1">
        <f>'BMIT ATS (bis 2001)'!J18/13.7603</f>
        <v>81719.875293416568</v>
      </c>
      <c r="K18" s="1">
        <f>'BMIT ATS (bis 2001)'!K18/13.7603</f>
        <v>303678.55351990869</v>
      </c>
    </row>
    <row r="19" spans="1:14" x14ac:dyDescent="0.15">
      <c r="A19" s="1" t="s">
        <v>10</v>
      </c>
      <c r="B19" s="1">
        <f>'BMIT ATS (bis 2001)'!B19/13.7603</f>
        <v>42275.895147634859</v>
      </c>
      <c r="C19" s="1">
        <f>'BMIT ATS (bis 2001)'!C19/13.7603</f>
        <v>94915.735848782366</v>
      </c>
      <c r="D19" s="1">
        <f>'BMIT ATS (bis 2001)'!D19/13.7603</f>
        <v>241396.91721837458</v>
      </c>
      <c r="E19" s="1">
        <f>'BMIT ATS (bis 2001)'!E19/13.7603</f>
        <v>228802.933075587</v>
      </c>
      <c r="F19" s="1">
        <f>'BMIT ATS (bis 2001)'!F19/13.7603</f>
        <v>85190.875198941882</v>
      </c>
      <c r="G19" s="1">
        <f>'BMIT ATS (bis 2001)'!G19/13.7603</f>
        <v>206068.47234435295</v>
      </c>
      <c r="H19" s="1">
        <f>'BMIT ATS (bis 2001)'!H19/13.7603</f>
        <v>106271.22955168127</v>
      </c>
      <c r="I19" s="1">
        <f>'BMIT ATS (bis 2001)'!I19/13.7603</f>
        <v>57595.837300058862</v>
      </c>
      <c r="J19" s="1">
        <f>'BMIT ATS (bis 2001)'!J19/13.7603</f>
        <v>392421.96754431224</v>
      </c>
      <c r="K19" s="4">
        <f>'BMIT ATS (bis 2001)'!K19/13.7603</f>
        <v>1454939.863229726</v>
      </c>
    </row>
    <row r="21" spans="1:14" x14ac:dyDescent="0.15">
      <c r="A21" s="2">
        <v>1989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3" t="s">
        <v>10</v>
      </c>
    </row>
    <row r="22" spans="1:14" x14ac:dyDescent="0.15">
      <c r="A22" s="1" t="s">
        <v>17</v>
      </c>
      <c r="B22" s="1">
        <f>'BMIT ATS (bis 2001)'!B22/13.7603</f>
        <v>33800.280517139887</v>
      </c>
      <c r="C22" s="1">
        <f>'BMIT ATS (bis 2001)'!C22/13.7603</f>
        <v>75387.23719686344</v>
      </c>
      <c r="D22" s="1">
        <f>'BMIT ATS (bis 2001)'!D22/13.7603</f>
        <v>192928.64254413056</v>
      </c>
      <c r="E22" s="1">
        <f>'BMIT ATS (bis 2001)'!E22/13.7603</f>
        <v>182018.19727767562</v>
      </c>
      <c r="F22" s="1">
        <f>'BMIT ATS (bis 2001)'!F22/13.7603</f>
        <v>67835.076270139456</v>
      </c>
      <c r="G22" s="1">
        <f>'BMIT ATS (bis 2001)'!G22/13.7603</f>
        <v>164357.46313670487</v>
      </c>
      <c r="H22" s="1">
        <f>'BMIT ATS (bis 2001)'!H22/13.7603</f>
        <v>85597.40703327689</v>
      </c>
      <c r="I22" s="1">
        <f>'BMIT ATS (bis 2001)'!I22/13.7603</f>
        <v>46341.358836653271</v>
      </c>
      <c r="J22" s="1">
        <f>'BMIT ATS (bis 2001)'!J22/13.7603</f>
        <v>313255.52495221759</v>
      </c>
      <c r="K22" s="1">
        <f>'BMIT ATS (bis 2001)'!K22/13.7603</f>
        <v>1161521.1877648016</v>
      </c>
    </row>
    <row r="23" spans="1:14" x14ac:dyDescent="0.15">
      <c r="A23" s="1" t="s">
        <v>18</v>
      </c>
      <c r="B23" s="1">
        <f>'BMIT ATS (bis 2001)'!B23/13.7603</f>
        <v>109.95399809597174</v>
      </c>
      <c r="C23" s="1">
        <f>'BMIT ATS (bis 2001)'!C23/13.7603</f>
        <v>667.42730899762353</v>
      </c>
      <c r="D23" s="1">
        <f>'BMIT ATS (bis 2001)'!D23/13.7603</f>
        <v>1662.75444576063</v>
      </c>
      <c r="E23" s="1">
        <f>'BMIT ATS (bis 2001)'!E23/13.7603</f>
        <v>1625.5459546666859</v>
      </c>
      <c r="F23" s="1">
        <f>'BMIT ATS (bis 2001)'!F23/13.7603</f>
        <v>612.77733770339307</v>
      </c>
      <c r="G23" s="1">
        <f>'BMIT ATS (bis 2001)'!G23/13.7603</f>
        <v>1551.1289724787976</v>
      </c>
      <c r="H23" s="1">
        <f>'BMIT ATS (bis 2001)'!H23/13.7603</f>
        <v>765.09959811922704</v>
      </c>
      <c r="I23" s="1">
        <f>'BMIT ATS (bis 2001)'!I23/13.7603</f>
        <v>440.68806639390129</v>
      </c>
      <c r="J23" s="1">
        <f>'BMIT ATS (bis 2001)'!J23/13.7603</f>
        <v>4026.6563955727706</v>
      </c>
      <c r="K23" s="1">
        <f>'BMIT ATS (bis 2001)'!K23/13.7603</f>
        <v>11462.032077789001</v>
      </c>
    </row>
    <row r="24" spans="1:14" x14ac:dyDescent="0.15">
      <c r="A24" s="1" t="s">
        <v>16</v>
      </c>
      <c r="B24" s="1">
        <f>'BMIT ATS (bis 2001)'!B24/13.7603</f>
        <v>1276.1349679876164</v>
      </c>
      <c r="C24" s="1">
        <f>'BMIT ATS (bis 2001)'!C24/13.7603</f>
        <v>2827.4819589689178</v>
      </c>
      <c r="D24" s="1">
        <f>'BMIT ATS (bis 2001)'!D24/13.7603</f>
        <v>7284.1435143129138</v>
      </c>
      <c r="E24" s="1">
        <f>'BMIT ATS (bis 2001)'!E24/13.7603</f>
        <v>6839.3130963714448</v>
      </c>
      <c r="F24" s="1">
        <f>'BMIT ATS (bis 2001)'!F24/13.7603</f>
        <v>2551.7612261360578</v>
      </c>
      <c r="G24" s="1">
        <f>'BMIT ATS (bis 2001)'!G24/13.7603</f>
        <v>6196.0131683175505</v>
      </c>
      <c r="H24" s="1">
        <f>'BMIT ATS (bis 2001)'!H24/13.7603</f>
        <v>3259.9579951018509</v>
      </c>
      <c r="I24" s="1">
        <f>'BMIT ATS (bis 2001)'!I24/13.7603</f>
        <v>1763.769685253955</v>
      </c>
      <c r="J24" s="1">
        <f>'BMIT ATS (bis 2001)'!J24/13.7603</f>
        <v>11855.337456305459</v>
      </c>
      <c r="K24" s="1">
        <f>'BMIT ATS (bis 2001)'!K24/13.7603</f>
        <v>43853.913068755763</v>
      </c>
    </row>
    <row r="25" spans="1:14" x14ac:dyDescent="0.15">
      <c r="A25" s="1" t="s">
        <v>10</v>
      </c>
      <c r="B25" s="1">
        <f>'BMIT ATS (bis 2001)'!B25/13.7603</f>
        <v>35186.369483223476</v>
      </c>
      <c r="C25" s="1">
        <f>'BMIT ATS (bis 2001)'!C25/13.7603</f>
        <v>78882.146464829973</v>
      </c>
      <c r="D25" s="1">
        <f>'BMIT ATS (bis 2001)'!D25/13.7603</f>
        <v>201875.54050420411</v>
      </c>
      <c r="E25" s="1">
        <f>'BMIT ATS (bis 2001)'!E25/13.7603</f>
        <v>190483.05632871375</v>
      </c>
      <c r="F25" s="1">
        <f>'BMIT ATS (bis 2001)'!F25/13.7603</f>
        <v>70999.614833978907</v>
      </c>
      <c r="G25" s="1">
        <f>'BMIT ATS (bis 2001)'!G25/13.7603</f>
        <v>172104.60527750119</v>
      </c>
      <c r="H25" s="1">
        <f>'BMIT ATS (bis 2001)'!H25/13.7603</f>
        <v>89622.464626497967</v>
      </c>
      <c r="I25" s="1">
        <f>'BMIT ATS (bis 2001)'!I25/13.7603</f>
        <v>48545.816588301124</v>
      </c>
      <c r="J25" s="1">
        <f>'BMIT ATS (bis 2001)'!J25/13.7603</f>
        <v>329137.5188040958</v>
      </c>
      <c r="K25" s="4">
        <f>'BMIT ATS (bis 2001)'!K25/13.7603</f>
        <v>1216837.1329113464</v>
      </c>
    </row>
    <row r="27" spans="1:14" ht="11.25" customHeight="1" x14ac:dyDescent="0.15">
      <c r="A27" s="2">
        <v>1990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  <c r="N27" s="6"/>
    </row>
    <row r="28" spans="1:14" x14ac:dyDescent="0.15">
      <c r="A28" s="1" t="s">
        <v>17</v>
      </c>
      <c r="B28" s="1">
        <f>'BMIT ATS (bis 2001)'!B28/13.7603</f>
        <v>37010.021583831745</v>
      </c>
      <c r="C28" s="1">
        <f>'BMIT ATS (bis 2001)'!C28/13.7603</f>
        <v>82642.38425034337</v>
      </c>
      <c r="D28" s="1">
        <f>'BMIT ATS (bis 2001)'!D28/13.7603</f>
        <v>210909.35517394243</v>
      </c>
      <c r="E28" s="1">
        <f>'BMIT ATS (bis 2001)'!E28/13.7603</f>
        <v>198625.75670588575</v>
      </c>
      <c r="F28" s="1">
        <f>'BMIT ATS (bis 2001)'!F28/13.7603</f>
        <v>74150.12754082396</v>
      </c>
      <c r="G28" s="1">
        <f>'BMIT ATS (bis 2001)'!G28/13.7603</f>
        <v>179982.26782846302</v>
      </c>
      <c r="H28" s="1">
        <f>'BMIT ATS (bis 2001)'!H28/13.7603</f>
        <v>91900.757977660367</v>
      </c>
      <c r="I28" s="1">
        <f>'BMIT ATS (bis 2001)'!I28/13.7603</f>
        <v>50695.697041488915</v>
      </c>
      <c r="J28" s="1">
        <f>'BMIT ATS (bis 2001)'!J28/13.7603</f>
        <v>341587.9014265677</v>
      </c>
      <c r="K28" s="1">
        <f>'BMIT ATS (bis 2001)'!K28/13.7603</f>
        <v>1267504.2695290074</v>
      </c>
    </row>
    <row r="29" spans="1:14" x14ac:dyDescent="0.15">
      <c r="A29" s="1" t="s">
        <v>18</v>
      </c>
      <c r="B29" s="1">
        <f>'BMIT ATS (bis 2001)'!B29/13.7603</f>
        <v>186.04245546972086</v>
      </c>
      <c r="C29" s="1">
        <f>'BMIT ATS (bis 2001)'!C29/13.7603</f>
        <v>667.42730899762353</v>
      </c>
      <c r="D29" s="1">
        <f>'BMIT ATS (bis 2001)'!D29/13.7603</f>
        <v>1662.75444576063</v>
      </c>
      <c r="E29" s="1">
        <f>'BMIT ATS (bis 2001)'!E29/13.7603</f>
        <v>1625.5459546666859</v>
      </c>
      <c r="F29" s="1">
        <f>'BMIT ATS (bis 2001)'!F29/13.7603</f>
        <v>612.77733770339307</v>
      </c>
      <c r="G29" s="1">
        <f>'BMIT ATS (bis 2001)'!G29/13.7603</f>
        <v>1551.1289724787976</v>
      </c>
      <c r="H29" s="1">
        <f>'BMIT ATS (bis 2001)'!H29/13.7603</f>
        <v>765.09959811922704</v>
      </c>
      <c r="I29" s="1">
        <f>'BMIT ATS (bis 2001)'!I29/13.7603</f>
        <v>440.68806639390129</v>
      </c>
      <c r="J29" s="1">
        <f>'BMIT ATS (bis 2001)'!J29/13.7603</f>
        <v>4026.6563955727706</v>
      </c>
      <c r="K29" s="1">
        <f>'BMIT ATS (bis 2001)'!K29/13.7603</f>
        <v>11538.12053516275</v>
      </c>
    </row>
    <row r="30" spans="1:14" x14ac:dyDescent="0.15">
      <c r="A30" s="1" t="s">
        <v>19</v>
      </c>
      <c r="B30" s="1">
        <f>'BMIT ATS (bis 2001)'!B30/13.7603</f>
        <v>437.49046169051542</v>
      </c>
      <c r="C30" s="1">
        <f>'BMIT ATS (bis 2001)'!C30/13.7603</f>
        <v>976.86823688437016</v>
      </c>
      <c r="D30" s="1">
        <f>'BMIT ATS (bis 2001)'!D30/13.7603</f>
        <v>2493.1869217967628</v>
      </c>
      <c r="E30" s="1">
        <f>'BMIT ATS (bis 2001)'!E30/13.7603</f>
        <v>2347.8412534610434</v>
      </c>
      <c r="F30" s="1">
        <f>'BMIT ATS (bis 2001)'!F30/13.7603</f>
        <v>876.50705289855591</v>
      </c>
      <c r="G30" s="1">
        <f>'BMIT ATS (bis 2001)'!G30/13.7603</f>
        <v>2127.6425659324286</v>
      </c>
      <c r="H30" s="1">
        <f>'BMIT ATS (bis 2001)'!H30/13.7603</f>
        <v>1086.313525141167</v>
      </c>
      <c r="I30" s="1">
        <f>'BMIT ATS (bis 2001)'!I30/13.7603</f>
        <v>599.33286338233904</v>
      </c>
      <c r="J30" s="1">
        <f>'BMIT ATS (bis 2001)'!J30/13.7603</f>
        <v>4037.9933577029569</v>
      </c>
      <c r="K30" s="1">
        <f>'BMIT ATS (bis 2001)'!K30/13.7603</f>
        <v>14983.176238890139</v>
      </c>
    </row>
    <row r="31" spans="1:14" x14ac:dyDescent="0.15">
      <c r="A31" s="1" t="s">
        <v>10</v>
      </c>
      <c r="B31" s="1">
        <f>'BMIT ATS (bis 2001)'!B31/13.7603</f>
        <v>37633.554500991981</v>
      </c>
      <c r="C31" s="1">
        <f>'BMIT ATS (bis 2001)'!C31/13.7603</f>
        <v>84286.679796225362</v>
      </c>
      <c r="D31" s="1">
        <f>'BMIT ATS (bis 2001)'!D31/13.7603</f>
        <v>215065.29654149982</v>
      </c>
      <c r="E31" s="1">
        <f>'BMIT ATS (bis 2001)'!E31/13.7603</f>
        <v>202599.14391401349</v>
      </c>
      <c r="F31" s="1">
        <f>'BMIT ATS (bis 2001)'!F31/13.7603</f>
        <v>75639.411931425915</v>
      </c>
      <c r="G31" s="1">
        <f>'BMIT ATS (bis 2001)'!G31/13.7603</f>
        <v>183661.03936687426</v>
      </c>
      <c r="H31" s="1">
        <f>'BMIT ATS (bis 2001)'!H31/13.7603</f>
        <v>93752.171100920765</v>
      </c>
      <c r="I31" s="1">
        <f>'BMIT ATS (bis 2001)'!I31/13.7603</f>
        <v>51735.717971265156</v>
      </c>
      <c r="J31" s="1">
        <f>'BMIT ATS (bis 2001)'!J31/13.7603</f>
        <v>349652.55117984343</v>
      </c>
      <c r="K31" s="4">
        <f>'BMIT ATS (bis 2001)'!K31/13.7603</f>
        <v>1294025.5663030602</v>
      </c>
    </row>
    <row r="33" spans="1:11" x14ac:dyDescent="0.15">
      <c r="A33" s="4" t="s">
        <v>46</v>
      </c>
    </row>
    <row r="34" spans="1:11" x14ac:dyDescent="0.15">
      <c r="A34" s="2"/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10</v>
      </c>
    </row>
    <row r="35" spans="1:11" x14ac:dyDescent="0.15">
      <c r="A35" s="14">
        <v>1987</v>
      </c>
      <c r="B35" s="1">
        <f>'BMIT ATS (bis 2001)'!B35/13.7603</f>
        <v>71.510068821173959</v>
      </c>
      <c r="C35" s="1">
        <f>'BMIT ATS (bis 2001)'!C35/13.7603</f>
        <v>449.69949783071587</v>
      </c>
      <c r="D35" s="1">
        <f>'BMIT ATS (bis 2001)'!D35/13.7603</f>
        <v>976.432199879363</v>
      </c>
      <c r="E35" s="1">
        <f>'BMIT ATS (bis 2001)'!E35/13.7603</f>
        <v>81.102882931331436</v>
      </c>
      <c r="F35" s="1">
        <f>'BMIT ATS (bis 2001)'!F35/13.7603</f>
        <v>461.61784263424488</v>
      </c>
      <c r="G35" s="1">
        <f>'BMIT ATS (bis 2001)'!G35/13.7603</f>
        <v>282.55197924463852</v>
      </c>
      <c r="H35" s="1">
        <f>'BMIT ATS (bis 2001)'!H35/13.7603</f>
        <v>3.3429503717215465</v>
      </c>
      <c r="I35" s="1">
        <f>'BMIT ATS (bis 2001)'!I35/13.7603</f>
        <v>434.87423966047248</v>
      </c>
      <c r="J35" s="1">
        <f>'BMIT ATS (bis 2001)'!J35/13.7603</f>
        <v>1572.4947857241484</v>
      </c>
      <c r="K35" s="1">
        <f>'BMIT ATS (bis 2001)'!K35/13.7603</f>
        <v>4333.6264470978103</v>
      </c>
    </row>
    <row r="36" spans="1:11" x14ac:dyDescent="0.15">
      <c r="A36" s="14">
        <v>1988</v>
      </c>
      <c r="B36" s="1">
        <f>'BMIT ATS (bis 2001)'!B36/13.7603</f>
        <v>4290.3134379337653</v>
      </c>
      <c r="C36" s="1">
        <f>'BMIT ATS (bis 2001)'!C36/13.7603</f>
        <v>6719.0395558236369</v>
      </c>
      <c r="D36" s="1">
        <f>'BMIT ATS (bis 2001)'!D36/13.7603</f>
        <v>14514.073094336605</v>
      </c>
      <c r="E36" s="1">
        <f>'BMIT ATS (bis 2001)'!E36/13.7603</f>
        <v>12600.59737069686</v>
      </c>
      <c r="F36" s="1">
        <f>'BMIT ATS (bis 2001)'!F36/13.7603</f>
        <v>4270.2557357034366</v>
      </c>
      <c r="G36" s="1">
        <f>'BMIT ATS (bis 2001)'!G36/13.7603</f>
        <v>14556.659375158972</v>
      </c>
      <c r="H36" s="1">
        <f>'BMIT ATS (bis 2001)'!H36/13.7603</f>
        <v>5075.9067752883293</v>
      </c>
      <c r="I36" s="1">
        <f>'BMIT ATS (bis 2001)'!I36/13.7603</f>
        <v>1604.4708327580067</v>
      </c>
      <c r="J36" s="1">
        <f>'BMIT ATS (bis 2001)'!J36/13.7603</f>
        <v>13806.094343873316</v>
      </c>
      <c r="K36" s="1">
        <f>'BMIT ATS (bis 2001)'!K36/13.7603</f>
        <v>77437.410521572921</v>
      </c>
    </row>
    <row r="37" spans="1:11" x14ac:dyDescent="0.15">
      <c r="A37" s="14">
        <v>1989</v>
      </c>
      <c r="B37" s="1">
        <f>'BMIT ATS (bis 2001)'!B37/13.7603</f>
        <v>3831.1664716612281</v>
      </c>
      <c r="C37" s="1">
        <f>'BMIT ATS (bis 2001)'!C37/13.7603</f>
        <v>7631.8103529719547</v>
      </c>
      <c r="D37" s="1">
        <f>'BMIT ATS (bis 2001)'!D37/13.7603</f>
        <v>13536.187437773884</v>
      </c>
      <c r="E37" s="1">
        <f>'BMIT ATS (bis 2001)'!E37/13.7603</f>
        <v>14133.994171638698</v>
      </c>
      <c r="F37" s="1">
        <f>'BMIT ATS (bis 2001)'!F37/13.7603</f>
        <v>13346.947377600778</v>
      </c>
      <c r="G37" s="1">
        <f>'BMIT ATS (bis 2001)'!G37/13.7603</f>
        <v>19610.473608860269</v>
      </c>
      <c r="H37" s="1">
        <f>'BMIT ATS (bis 2001)'!H37/13.7603</f>
        <v>4471.4141406800718</v>
      </c>
      <c r="I37" s="1">
        <f>'BMIT ATS (bis 2001)'!I37/13.7603</f>
        <v>783.12246099285619</v>
      </c>
      <c r="J37" s="1">
        <f>'BMIT ATS (bis 2001)'!J37/13.7603</f>
        <v>13458.572850882611</v>
      </c>
      <c r="K37" s="1">
        <f>'BMIT ATS (bis 2001)'!K37/13.7603</f>
        <v>90803.688873062361</v>
      </c>
    </row>
    <row r="38" spans="1:11" x14ac:dyDescent="0.15">
      <c r="A38" s="14">
        <v>1990</v>
      </c>
      <c r="B38" s="1">
        <f>'BMIT ATS (bis 2001)'!B38/13.7603</f>
        <v>0</v>
      </c>
      <c r="C38" s="1">
        <f>'BMIT ATS (bis 2001)'!C38/13.7603</f>
        <v>37.35383676227989</v>
      </c>
      <c r="D38" s="1">
        <f>'BMIT ATS (bis 2001)'!D38/13.7603</f>
        <v>35.1736517372441</v>
      </c>
      <c r="E38" s="1">
        <f>'BMIT ATS (bis 2001)'!E38/13.7603</f>
        <v>0</v>
      </c>
      <c r="F38" s="1">
        <f>'BMIT ATS (bis 2001)'!F38/13.7603</f>
        <v>5.668481065093057</v>
      </c>
      <c r="G38" s="1">
        <f>'BMIT ATS (bis 2001)'!G38/13.7603</f>
        <v>0</v>
      </c>
      <c r="H38" s="1">
        <f>'BMIT ATS (bis 2001)'!H38/13.7603</f>
        <v>0</v>
      </c>
      <c r="I38" s="1">
        <f>'BMIT ATS (bis 2001)'!I38/13.7603</f>
        <v>-0.58138267334287763</v>
      </c>
      <c r="J38" s="1">
        <f>'BMIT ATS (bis 2001)'!J38/13.7603</f>
        <v>50.870983917501796</v>
      </c>
      <c r="K38" s="1">
        <f>'BMIT ATS (bis 2001)'!K38/13.7603</f>
        <v>128.48557080877598</v>
      </c>
    </row>
    <row r="39" spans="1:11" x14ac:dyDescent="0.15">
      <c r="A39" s="15" t="s">
        <v>10</v>
      </c>
      <c r="B39" s="1">
        <f>'BMIT ATS (bis 2001)'!B39/13.7603</f>
        <v>8192.989978416168</v>
      </c>
      <c r="C39" s="1">
        <f>'BMIT ATS (bis 2001)'!C39/13.7603</f>
        <v>14837.903243388588</v>
      </c>
      <c r="D39" s="1">
        <f>'BMIT ATS (bis 2001)'!D39/13.7603</f>
        <v>29061.866383727098</v>
      </c>
      <c r="E39" s="1">
        <f>'BMIT ATS (bis 2001)'!E39/13.7603</f>
        <v>26815.694425266891</v>
      </c>
      <c r="F39" s="1">
        <f>'BMIT ATS (bis 2001)'!F39/13.7603</f>
        <v>18084.489437003551</v>
      </c>
      <c r="G39" s="1">
        <f>'BMIT ATS (bis 2001)'!G39/13.7603</f>
        <v>34449.684963263877</v>
      </c>
      <c r="H39" s="1">
        <f>'BMIT ATS (bis 2001)'!H39/13.7603</f>
        <v>9550.6638663401227</v>
      </c>
      <c r="I39" s="1">
        <f>'BMIT ATS (bis 2001)'!I39/13.7603</f>
        <v>2821.8861507379925</v>
      </c>
      <c r="J39" s="1">
        <f>'BMIT ATS (bis 2001)'!J39/13.7603</f>
        <v>28888.032964397578</v>
      </c>
      <c r="K39" s="1">
        <f>'BMIT ATS (bis 2001)'!K39/13.7603</f>
        <v>172703.21141254186</v>
      </c>
    </row>
    <row r="41" spans="1:11" x14ac:dyDescent="0.15">
      <c r="A41" s="2">
        <v>1991</v>
      </c>
      <c r="B41" s="3" t="s">
        <v>1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8</v>
      </c>
      <c r="J41" s="3" t="s">
        <v>9</v>
      </c>
      <c r="K41" s="3" t="s">
        <v>10</v>
      </c>
    </row>
    <row r="42" spans="1:11" x14ac:dyDescent="0.15">
      <c r="A42" s="1" t="s">
        <v>17</v>
      </c>
      <c r="B42" s="1">
        <f>'BMIT ATS (bis 2001)'!B42/13.7603</f>
        <v>41416.248192263251</v>
      </c>
      <c r="C42" s="1">
        <f>'BMIT ATS (bis 2001)'!C42/13.7603</f>
        <v>92796.305313110905</v>
      </c>
      <c r="D42" s="1">
        <f>'BMIT ATS (bis 2001)'!D42/13.7603</f>
        <v>238094.37294245037</v>
      </c>
      <c r="E42" s="1">
        <f>'BMIT ATS (bis 2001)'!E42/13.7603</f>
        <v>223735.31100339381</v>
      </c>
      <c r="F42" s="1">
        <f>'BMIT ATS (bis 2001)'!F42/13.7603</f>
        <v>83542.946011351494</v>
      </c>
      <c r="G42" s="1">
        <f>'BMIT ATS (bis 2001)'!G42/13.7603</f>
        <v>201531.72532575598</v>
      </c>
      <c r="H42" s="1">
        <f>'BMIT ATS (bis 2001)'!H42/13.7603</f>
        <v>104321.12671962094</v>
      </c>
      <c r="I42" s="1">
        <f>'BMIT ATS (bis 2001)'!I42/13.7603</f>
        <v>57207.473674265821</v>
      </c>
      <c r="J42" s="1">
        <f>'BMIT ATS (bis 2001)'!J42/13.7603</f>
        <v>380593.01032680972</v>
      </c>
      <c r="K42" s="1">
        <f>'BMIT ATS (bis 2001)'!K42/13.7603</f>
        <v>1423238.5195090224</v>
      </c>
    </row>
    <row r="43" spans="1:11" x14ac:dyDescent="0.15">
      <c r="A43" s="1" t="s">
        <v>18</v>
      </c>
      <c r="B43" s="1">
        <f>'BMIT ATS (bis 2001)'!B43/13.7603</f>
        <v>221.21610720696495</v>
      </c>
      <c r="C43" s="1">
        <f>'BMIT ATS (bis 2001)'!C43/13.7603</f>
        <v>667.42730899762353</v>
      </c>
      <c r="D43" s="1">
        <f>'BMIT ATS (bis 2001)'!D43/13.7603</f>
        <v>1662.75444576063</v>
      </c>
      <c r="E43" s="1">
        <f>'BMIT ATS (bis 2001)'!E43/13.7603</f>
        <v>1625.5459546666859</v>
      </c>
      <c r="F43" s="1">
        <f>'BMIT ATS (bis 2001)'!F43/13.7603</f>
        <v>612.77733770339307</v>
      </c>
      <c r="G43" s="1">
        <f>'BMIT ATS (bis 2001)'!G43/13.7603</f>
        <v>1551.1289724787976</v>
      </c>
      <c r="H43" s="1">
        <f>'BMIT ATS (bis 2001)'!H43/13.7603</f>
        <v>765.09959811922704</v>
      </c>
      <c r="I43" s="1">
        <f>'BMIT ATS (bis 2001)'!I43/13.7603</f>
        <v>440.68806639390129</v>
      </c>
      <c r="J43" s="1">
        <f>'BMIT ATS (bis 2001)'!J43/13.7603</f>
        <v>4026.6563955727706</v>
      </c>
      <c r="K43" s="1">
        <f>'BMIT ATS (bis 2001)'!K43/13.7603</f>
        <v>11573.294186899993</v>
      </c>
    </row>
    <row r="44" spans="1:11" x14ac:dyDescent="0.15">
      <c r="A44" s="1" t="s">
        <v>19</v>
      </c>
      <c r="B44" s="1">
        <f>'BMIT ATS (bis 2001)'!B44/13.7603</f>
        <v>256.24441327587334</v>
      </c>
      <c r="C44" s="1">
        <f>'BMIT ATS (bis 2001)'!C44/13.7603</f>
        <v>574.18806276025953</v>
      </c>
      <c r="D44" s="1">
        <f>'BMIT ATS (bis 2001)'!D44/13.7603</f>
        <v>1473.2963670850199</v>
      </c>
      <c r="E44" s="1">
        <f>'BMIT ATS (bis 2001)'!E44/13.7603</f>
        <v>1384.3448180635596</v>
      </c>
      <c r="F44" s="1">
        <f>'BMIT ATS (bis 2001)'!F44/13.7603</f>
        <v>516.92186943598608</v>
      </c>
      <c r="G44" s="1">
        <f>'BMIT ATS (bis 2001)'!G44/13.7603</f>
        <v>1246.9931614863046</v>
      </c>
      <c r="H44" s="1">
        <f>'BMIT ATS (bis 2001)'!H44/13.7603</f>
        <v>645.48011307892989</v>
      </c>
      <c r="I44" s="1">
        <f>'BMIT ATS (bis 2001)'!I44/13.7603</f>
        <v>353.98937523164466</v>
      </c>
      <c r="J44" s="1">
        <f>'BMIT ATS (bis 2001)'!J44/13.7603</f>
        <v>2354.817845541158</v>
      </c>
      <c r="K44" s="1">
        <f>'BMIT ATS (bis 2001)'!K44/13.7603</f>
        <v>8806.2760259587358</v>
      </c>
    </row>
    <row r="45" spans="1:11" x14ac:dyDescent="0.15">
      <c r="A45" s="1" t="s">
        <v>10</v>
      </c>
      <c r="B45" s="1">
        <f>'BMIT ATS (bis 2001)'!B45/13.7603</f>
        <v>41893.708712746084</v>
      </c>
      <c r="C45" s="1">
        <f>'BMIT ATS (bis 2001)'!C45/13.7603</f>
        <v>94037.92068486879</v>
      </c>
      <c r="D45" s="1">
        <f>'BMIT ATS (bis 2001)'!D45/13.7603</f>
        <v>241230.42375529601</v>
      </c>
      <c r="E45" s="1">
        <f>'BMIT ATS (bis 2001)'!E45/13.7603</f>
        <v>226745.20177612404</v>
      </c>
      <c r="F45" s="1">
        <f>'BMIT ATS (bis 2001)'!F45/13.7603</f>
        <v>84672.64521849087</v>
      </c>
      <c r="G45" s="1">
        <f>'BMIT ATS (bis 2001)'!G45/13.7603</f>
        <v>204329.84745972106</v>
      </c>
      <c r="H45" s="1">
        <f>'BMIT ATS (bis 2001)'!H45/13.7603</f>
        <v>105731.70643081909</v>
      </c>
      <c r="I45" s="1">
        <f>'BMIT ATS (bis 2001)'!I45/13.7603</f>
        <v>58002.151115891364</v>
      </c>
      <c r="J45" s="1">
        <f>'BMIT ATS (bis 2001)'!J45/13.7603</f>
        <v>386974.48456792365</v>
      </c>
      <c r="K45" s="4">
        <f>'BMIT ATS (bis 2001)'!K45/13.7603</f>
        <v>1443618.0897218811</v>
      </c>
    </row>
    <row r="47" spans="1:11" x14ac:dyDescent="0.15">
      <c r="A47" s="2">
        <v>1992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  <c r="J47" s="3" t="s">
        <v>9</v>
      </c>
      <c r="K47" s="3" t="s">
        <v>10</v>
      </c>
    </row>
    <row r="48" spans="1:11" x14ac:dyDescent="0.15">
      <c r="A48" s="1" t="s">
        <v>21</v>
      </c>
      <c r="B48" s="1">
        <f>'BMIT ATS (bis 2001)'!B48/13.7603</f>
        <v>45963.458718196547</v>
      </c>
      <c r="C48" s="1">
        <f>'BMIT ATS (bis 2001)'!C48/13.7603</f>
        <v>102859.02705609617</v>
      </c>
      <c r="D48" s="1">
        <f>'BMIT ATS (bis 2001)'!D48/13.7603</f>
        <v>251663.45363109812</v>
      </c>
      <c r="E48" s="1">
        <f>'BMIT ATS (bis 2001)'!E48/13.7603</f>
        <v>248725.29123638291</v>
      </c>
      <c r="F48" s="1">
        <f>'BMIT ATS (bis 2001)'!F48/13.7603</f>
        <v>92693.680006976589</v>
      </c>
      <c r="G48" s="1">
        <f>'BMIT ATS (bis 2001)'!G48/13.7603</f>
        <v>223874.47613787488</v>
      </c>
      <c r="H48" s="1">
        <f>'BMIT ATS (bis 2001)'!H48/13.7603</f>
        <v>115370.22325094655</v>
      </c>
      <c r="I48" s="1">
        <f>'BMIT ATS (bis 2001)'!I48/13.7603</f>
        <v>63151.16632631555</v>
      </c>
      <c r="J48" s="1">
        <f>'BMIT ATS (bis 2001)'!J48/13.7603</f>
        <v>419598.76049214043</v>
      </c>
      <c r="K48" s="1">
        <f>'BMIT ATS (bis 2001)'!K48/13.7603</f>
        <v>1563899.536856028</v>
      </c>
    </row>
    <row r="49" spans="1:13" x14ac:dyDescent="0.15">
      <c r="A49" s="1" t="s">
        <v>18</v>
      </c>
      <c r="B49" s="1">
        <f>'BMIT ATS (bis 2001)'!B49/13.7603</f>
        <v>183.0628692688386</v>
      </c>
      <c r="C49" s="1">
        <f>'BMIT ATS (bis 2001)'!C49/13.7603</f>
        <v>667.42730899762353</v>
      </c>
      <c r="D49" s="1">
        <f>'BMIT ATS (bis 2001)'!D49/13.7603</f>
        <v>1662.75444576063</v>
      </c>
      <c r="E49" s="1">
        <f>'BMIT ATS (bis 2001)'!E49/13.7603</f>
        <v>1625.5459546666859</v>
      </c>
      <c r="F49" s="1">
        <f>'BMIT ATS (bis 2001)'!F49/13.7603</f>
        <v>612.77733770339307</v>
      </c>
      <c r="G49" s="1">
        <f>'BMIT ATS (bis 2001)'!G49/13.7603</f>
        <v>1551.1289724787976</v>
      </c>
      <c r="H49" s="1">
        <f>'BMIT ATS (bis 2001)'!H49/13.7603</f>
        <v>765.09959811922704</v>
      </c>
      <c r="I49" s="1">
        <f>'BMIT ATS (bis 2001)'!I49/13.7603</f>
        <v>440.68806639390129</v>
      </c>
      <c r="J49" s="1">
        <f>'BMIT ATS (bis 2001)'!J49/13.7603</f>
        <v>4026.6563955727706</v>
      </c>
      <c r="K49" s="1">
        <f>'BMIT ATS (bis 2001)'!K49/13.7603</f>
        <v>11535.140948961867</v>
      </c>
    </row>
    <row r="50" spans="1:13" x14ac:dyDescent="0.15">
      <c r="A50" s="1" t="s">
        <v>19</v>
      </c>
      <c r="B50" s="1">
        <f>'BMIT ATS (bis 2001)'!B50/13.7603</f>
        <v>161.70488870155444</v>
      </c>
      <c r="C50" s="1">
        <f>'BMIT ATS (bis 2001)'!C50/13.7603</f>
        <v>361.49044933613362</v>
      </c>
      <c r="D50" s="1">
        <f>'BMIT ATS (bis 2001)'!D50/13.7603</f>
        <v>904.55396466646789</v>
      </c>
      <c r="E50" s="1">
        <f>'BMIT ATS (bis 2001)'!E50/13.7603</f>
        <v>874.75169872749859</v>
      </c>
      <c r="F50" s="1">
        <f>'BMIT ATS (bis 2001)'!F50/13.7603</f>
        <v>325.61735209261423</v>
      </c>
      <c r="G50" s="1">
        <f>'BMIT ATS (bis 2001)'!G50/13.7603</f>
        <v>787.55247560009582</v>
      </c>
      <c r="H50" s="1">
        <f>'BMIT ATS (bis 2001)'!H50/13.7603</f>
        <v>405.64195475389346</v>
      </c>
      <c r="I50" s="1">
        <f>'BMIT ATS (bis 2001)'!I50/13.7603</f>
        <v>221.8613140701874</v>
      </c>
      <c r="J50" s="1">
        <f>'BMIT ATS (bis 2001)'!J50/13.7603</f>
        <v>1475.7640640102322</v>
      </c>
      <c r="K50" s="1">
        <f>'BMIT ATS (bis 2001)'!K50/13.7603</f>
        <v>5518.9381619586775</v>
      </c>
    </row>
    <row r="51" spans="1:13" x14ac:dyDescent="0.15">
      <c r="A51" s="1" t="s">
        <v>10</v>
      </c>
      <c r="B51" s="1">
        <f>'BMIT ATS (bis 2001)'!B51/13.7603</f>
        <v>46308.226476166943</v>
      </c>
      <c r="C51" s="1">
        <f>'BMIT ATS (bis 2001)'!C51/13.7603</f>
        <v>103887.94481442991</v>
      </c>
      <c r="D51" s="1">
        <f>'BMIT ATS (bis 2001)'!D51/13.7603</f>
        <v>254230.76204152525</v>
      </c>
      <c r="E51" s="1">
        <f>'BMIT ATS (bis 2001)'!E51/13.7603</f>
        <v>251225.58888977708</v>
      </c>
      <c r="F51" s="1">
        <f>'BMIT ATS (bis 2001)'!F51/13.7603</f>
        <v>93632.074696772601</v>
      </c>
      <c r="G51" s="1">
        <f>'BMIT ATS (bis 2001)'!G51/13.7603</f>
        <v>226213.15758595377</v>
      </c>
      <c r="H51" s="1">
        <f>'BMIT ATS (bis 2001)'!H51/13.7603</f>
        <v>116540.96480381968</v>
      </c>
      <c r="I51" s="1">
        <f>'BMIT ATS (bis 2001)'!I51/13.7603</f>
        <v>63813.715706779643</v>
      </c>
      <c r="J51" s="1">
        <f>'BMIT ATS (bis 2001)'!J51/13.7603</f>
        <v>425101.18095172342</v>
      </c>
      <c r="K51" s="4">
        <f>'BMIT ATS (bis 2001)'!K51/13.7603</f>
        <v>1580953.6159669484</v>
      </c>
    </row>
    <row r="53" spans="1:13" x14ac:dyDescent="0.15">
      <c r="A53" s="2">
        <v>1993</v>
      </c>
      <c r="B53" s="3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1:13" x14ac:dyDescent="0.15">
      <c r="A54" s="1" t="s">
        <v>21</v>
      </c>
      <c r="B54" s="1">
        <f>'BMIT ATS (bis 2001)'!B54/13.7603</f>
        <v>46573.828114212622</v>
      </c>
      <c r="C54" s="1">
        <f>'BMIT ATS (bis 2001)'!C54/13.7603</f>
        <v>106253.79991715295</v>
      </c>
      <c r="D54" s="1">
        <f>'BMIT ATS (bis 2001)'!D54/13.7603</f>
        <v>272066.97419387655</v>
      </c>
      <c r="E54" s="1">
        <f>'BMIT ATS (bis 2001)'!E54/13.7603</f>
        <v>265910.71371990436</v>
      </c>
      <c r="F54" s="1">
        <f>'BMIT ATS (bis 2001)'!F54/13.7603</f>
        <v>101817.82897175207</v>
      </c>
      <c r="G54" s="1">
        <f>'BMIT ATS (bis 2001)'!G54/13.7603</f>
        <v>225650.30958627354</v>
      </c>
      <c r="H54" s="1">
        <f>'BMIT ATS (bis 2001)'!H54/13.7603</f>
        <v>125511.79741720746</v>
      </c>
      <c r="I54" s="1">
        <f>'BMIT ATS (bis 2001)'!I54/13.7603</f>
        <v>68182.081567989066</v>
      </c>
      <c r="J54" s="1">
        <f>'BMIT ATS (bis 2001)'!J54/13.7603</f>
        <v>432330.50849182066</v>
      </c>
      <c r="K54" s="1">
        <f>'BMIT ATS (bis 2001)'!K54/13.7603</f>
        <v>1644297.8419801891</v>
      </c>
    </row>
    <row r="55" spans="1:13" x14ac:dyDescent="0.15">
      <c r="A55" s="1" t="s">
        <v>18</v>
      </c>
      <c r="B55" s="1">
        <f>'BMIT ATS (bis 2001)'!B55/13.7603</f>
        <v>196.97979113827461</v>
      </c>
      <c r="C55" s="1">
        <f>'BMIT ATS (bis 2001)'!C55/13.7603</f>
        <v>667.42730899762353</v>
      </c>
      <c r="D55" s="1">
        <f>'BMIT ATS (bis 2001)'!D55/13.7603</f>
        <v>1662.75444576063</v>
      </c>
      <c r="E55" s="1">
        <f>'BMIT ATS (bis 2001)'!E55/13.7603</f>
        <v>1625.5459546666859</v>
      </c>
      <c r="F55" s="1">
        <f>'BMIT ATS (bis 2001)'!F55/13.7603</f>
        <v>495.40010028851111</v>
      </c>
      <c r="G55" s="1">
        <f>'BMIT ATS (bis 2001)'!G55/13.7603</f>
        <v>1551.1289724787976</v>
      </c>
      <c r="H55" s="1">
        <f>'BMIT ATS (bis 2001)'!H55/13.7603</f>
        <v>765.09959811922704</v>
      </c>
      <c r="I55" s="1">
        <f>'BMIT ATS (bis 2001)'!I55/13.7603</f>
        <v>440.68806639390129</v>
      </c>
      <c r="J55" s="1">
        <f>'BMIT ATS (bis 2001)'!J55/13.7603</f>
        <v>4026.6563955727706</v>
      </c>
      <c r="K55" s="1">
        <f>'BMIT ATS (bis 2001)'!K55/13.7603</f>
        <v>11431.680633416421</v>
      </c>
    </row>
    <row r="56" spans="1:13" x14ac:dyDescent="0.15">
      <c r="A56" s="1" t="s">
        <v>10</v>
      </c>
      <c r="B56" s="1">
        <f>'BMIT ATS (bis 2001)'!B56/13.7603</f>
        <v>46770.807905350892</v>
      </c>
      <c r="C56" s="1">
        <f>'BMIT ATS (bis 2001)'!C56/13.7603</f>
        <v>106921.22722615059</v>
      </c>
      <c r="D56" s="1">
        <f>'BMIT ATS (bis 2001)'!D56/13.7603</f>
        <v>273729.72863963718</v>
      </c>
      <c r="E56" s="1">
        <f>'BMIT ATS (bis 2001)'!E56/13.7603</f>
        <v>267536.25967457105</v>
      </c>
      <c r="F56" s="1">
        <f>'BMIT ATS (bis 2001)'!F56/13.7603</f>
        <v>102313.22907204057</v>
      </c>
      <c r="G56" s="1">
        <f>'BMIT ATS (bis 2001)'!G56/13.7603</f>
        <v>227201.43855875236</v>
      </c>
      <c r="H56" s="1">
        <f>'BMIT ATS (bis 2001)'!H56/13.7603</f>
        <v>126276.8970153267</v>
      </c>
      <c r="I56" s="1">
        <f>'BMIT ATS (bis 2001)'!I56/13.7603</f>
        <v>68622.769634382974</v>
      </c>
      <c r="J56" s="1">
        <f>'BMIT ATS (bis 2001)'!J56/13.7603</f>
        <v>436357.16488739342</v>
      </c>
      <c r="K56" s="4">
        <f>'BMIT ATS (bis 2001)'!K56/13.7603</f>
        <v>1655729.5226136057</v>
      </c>
    </row>
    <row r="58" spans="1:13" x14ac:dyDescent="0.15">
      <c r="A58" s="2">
        <v>1994</v>
      </c>
      <c r="B58" s="3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</row>
    <row r="59" spans="1:13" x14ac:dyDescent="0.15">
      <c r="A59" s="1" t="s">
        <v>21</v>
      </c>
      <c r="B59" s="1">
        <f>'BMIT ATS (bis 2001)'!B59/13.7603</f>
        <v>45917.354272799275</v>
      </c>
      <c r="C59" s="1">
        <f>'BMIT ATS (bis 2001)'!C59/13.7603</f>
        <v>104562.67690384657</v>
      </c>
      <c r="D59" s="1">
        <f>'BMIT ATS (bis 2001)'!D59/13.7603</f>
        <v>265192.86003938864</v>
      </c>
      <c r="E59" s="1">
        <f>'BMIT ATS (bis 2001)'!E59/13.7603</f>
        <v>260037.22738603081</v>
      </c>
      <c r="F59" s="1">
        <f>'BMIT ATS (bis 2001)'!F59/13.7603</f>
        <v>98923.703552974854</v>
      </c>
      <c r="G59" s="1">
        <f>'BMIT ATS (bis 2001)'!G59/13.7603</f>
        <v>221692.20867277603</v>
      </c>
      <c r="H59" s="1">
        <f>'BMIT ATS (bis 2001)'!H59/13.7603</f>
        <v>122446.27798812526</v>
      </c>
      <c r="I59" s="1">
        <f>'BMIT ATS (bis 2001)'!I59/13.7603</f>
        <v>67023.225801763037</v>
      </c>
      <c r="J59" s="1">
        <f>'BMIT ATS (bis 2001)'!J59/13.7603</f>
        <v>425339.70262276259</v>
      </c>
      <c r="K59" s="1">
        <f>'BMIT ATS (bis 2001)'!K59/13.7603</f>
        <v>1611135.237240467</v>
      </c>
    </row>
    <row r="60" spans="1:13" x14ac:dyDescent="0.15">
      <c r="A60" s="1" t="s">
        <v>18</v>
      </c>
      <c r="B60" s="1">
        <f>'BMIT ATS (bis 2001)'!B60/13.7603</f>
        <v>195.52209036140198</v>
      </c>
      <c r="C60" s="1">
        <f>'BMIT ATS (bis 2001)'!C60/13.7603</f>
        <v>667.42730899762353</v>
      </c>
      <c r="D60" s="1">
        <f>'BMIT ATS (bis 2001)'!D60/13.7603</f>
        <v>1662.75444576063</v>
      </c>
      <c r="E60" s="1">
        <f>'BMIT ATS (bis 2001)'!E60/13.7603</f>
        <v>1625.5459546666859</v>
      </c>
      <c r="F60" s="1">
        <f>'BMIT ATS (bis 2001)'!F60/13.7603</f>
        <v>408.71928955037316</v>
      </c>
      <c r="G60" s="1">
        <f>'BMIT ATS (bis 2001)'!G60/13.7603</f>
        <v>1551.1289724787976</v>
      </c>
      <c r="H60" s="1">
        <f>'BMIT ATS (bis 2001)'!H60/13.7603</f>
        <v>765.09959811922704</v>
      </c>
      <c r="I60" s="1">
        <f>'BMIT ATS (bis 2001)'!I60/13.7603</f>
        <v>440.68806639390129</v>
      </c>
      <c r="J60" s="1">
        <f>'BMIT ATS (bis 2001)'!J60/13.7603</f>
        <v>4026.6563955727706</v>
      </c>
      <c r="K60" s="1">
        <f>'BMIT ATS (bis 2001)'!K60/13.7603</f>
        <v>11343.542121901412</v>
      </c>
      <c r="M60" s="5"/>
    </row>
    <row r="61" spans="1:13" x14ac:dyDescent="0.15">
      <c r="A61" s="1" t="s">
        <v>10</v>
      </c>
      <c r="B61" s="1">
        <f>'BMIT ATS (bis 2001)'!B61/13.7603</f>
        <v>46112.876363160678</v>
      </c>
      <c r="C61" s="1">
        <f>'BMIT ATS (bis 2001)'!C61/13.7603</f>
        <v>105230.10421284419</v>
      </c>
      <c r="D61" s="1">
        <f>'BMIT ATS (bis 2001)'!D61/13.7603</f>
        <v>266855.61448514927</v>
      </c>
      <c r="E61" s="1">
        <f>'BMIT ATS (bis 2001)'!E61/13.7603</f>
        <v>261662.77334069749</v>
      </c>
      <c r="F61" s="1">
        <f>'BMIT ATS (bis 2001)'!F61/13.7603</f>
        <v>99332.422842525222</v>
      </c>
      <c r="G61" s="1">
        <f>'BMIT ATS (bis 2001)'!G61/13.7603</f>
        <v>223243.33764525483</v>
      </c>
      <c r="H61" s="1">
        <f>'BMIT ATS (bis 2001)'!H61/13.7603</f>
        <v>123211.37758624449</v>
      </c>
      <c r="I61" s="1">
        <f>'BMIT ATS (bis 2001)'!I61/13.7603</f>
        <v>67463.913868156946</v>
      </c>
      <c r="J61" s="1">
        <f>'BMIT ATS (bis 2001)'!J61/13.7603</f>
        <v>429366.35901833535</v>
      </c>
      <c r="K61" s="4">
        <f>'BMIT ATS (bis 2001)'!K61/13.7603</f>
        <v>1622478.7793623684</v>
      </c>
    </row>
    <row r="62" spans="1:13" x14ac:dyDescent="0.15">
      <c r="K62" s="4"/>
    </row>
    <row r="63" spans="1:13" x14ac:dyDescent="0.15">
      <c r="A63" s="2">
        <v>1995</v>
      </c>
      <c r="B63" s="3" t="s">
        <v>1</v>
      </c>
      <c r="C63" s="3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3" t="s">
        <v>7</v>
      </c>
      <c r="I63" s="3" t="s">
        <v>8</v>
      </c>
      <c r="J63" s="3" t="s">
        <v>9</v>
      </c>
      <c r="K63" s="3" t="s">
        <v>10</v>
      </c>
    </row>
    <row r="64" spans="1:13" x14ac:dyDescent="0.15">
      <c r="A64" s="1" t="s">
        <v>21</v>
      </c>
      <c r="B64" s="1">
        <f>'BMIT ATS (bis 2001)'!B64/13.7603</f>
        <v>48634.460585888388</v>
      </c>
      <c r="C64" s="1">
        <f>'BMIT ATS (bis 2001)'!C64/13.7603</f>
        <v>109639.35866223846</v>
      </c>
      <c r="D64" s="1">
        <f>'BMIT ATS (bis 2001)'!D64/13.7603</f>
        <v>278927.95128013199</v>
      </c>
      <c r="E64" s="1">
        <f>'BMIT ATS (bis 2001)'!E64/13.7603</f>
        <v>272827.46131988399</v>
      </c>
      <c r="F64" s="1">
        <f>'BMIT ATS (bis 2001)'!F64/13.7603</f>
        <v>104216.70108936577</v>
      </c>
      <c r="G64" s="1">
        <f>'BMIT ATS (bis 2001)'!G64/13.7603</f>
        <v>233343.73560169473</v>
      </c>
      <c r="H64" s="1">
        <f>'BMIT ATS (bis 2001)'!H64/13.7603</f>
        <v>128788.11842765055</v>
      </c>
      <c r="I64" s="1">
        <f>'BMIT ATS (bis 2001)'!I64/13.7603</f>
        <v>70155.632944049183</v>
      </c>
      <c r="J64" s="1">
        <f>'BMIT ATS (bis 2001)'!J64/13.7603</f>
        <v>448047.08560133132</v>
      </c>
      <c r="K64" s="1">
        <f>'BMIT ATS (bis 2001)'!K64/13.7603</f>
        <v>1694580.5055122343</v>
      </c>
    </row>
    <row r="65" spans="1:11" x14ac:dyDescent="0.15">
      <c r="A65" s="1" t="s">
        <v>18</v>
      </c>
      <c r="B65" s="1">
        <f>'BMIT ATS (bis 2001)'!B65/13.7603</f>
        <v>188.02582937871992</v>
      </c>
      <c r="C65" s="1">
        <f>'BMIT ATS (bis 2001)'!C65/13.7603</f>
        <v>667.42730899762353</v>
      </c>
      <c r="D65" s="1">
        <f>'BMIT ATS (bis 2001)'!D65/13.7603</f>
        <v>1662.75444576063</v>
      </c>
      <c r="E65" s="1">
        <f>'BMIT ATS (bis 2001)'!E65/13.7603</f>
        <v>1625.5459546666859</v>
      </c>
      <c r="F65" s="1">
        <f>'BMIT ATS (bis 2001)'!F65/13.7603</f>
        <v>395.40976868236885</v>
      </c>
      <c r="G65" s="1">
        <f>'BMIT ATS (bis 2001)'!G65/13.7603</f>
        <v>1551.1289724787976</v>
      </c>
      <c r="H65" s="1">
        <f>'BMIT ATS (bis 2001)'!H65/13.7603</f>
        <v>765.09959811922704</v>
      </c>
      <c r="I65" s="1">
        <f>'BMIT ATS (bis 2001)'!I65/13.7603</f>
        <v>440.68806639390129</v>
      </c>
      <c r="J65" s="1">
        <f>'BMIT ATS (bis 2001)'!J65/13.7603</f>
        <v>4026.6563955727706</v>
      </c>
      <c r="K65" s="1">
        <f>'BMIT ATS (bis 2001)'!K65/13.7603</f>
        <v>11322.736340050724</v>
      </c>
    </row>
    <row r="66" spans="1:11" x14ac:dyDescent="0.15">
      <c r="A66" s="1" t="s">
        <v>10</v>
      </c>
      <c r="B66" s="1">
        <f>'BMIT ATS (bis 2001)'!B66/13.7603</f>
        <v>48822.486415267114</v>
      </c>
      <c r="C66" s="1">
        <f>'BMIT ATS (bis 2001)'!C66/13.7603</f>
        <v>110306.78597123608</v>
      </c>
      <c r="D66" s="1">
        <f>'BMIT ATS (bis 2001)'!D66/13.7603</f>
        <v>280590.70572589262</v>
      </c>
      <c r="E66" s="1">
        <f>'BMIT ATS (bis 2001)'!E66/13.7603</f>
        <v>274453.00727455068</v>
      </c>
      <c r="F66" s="1">
        <f>'BMIT ATS (bis 2001)'!F66/13.7603</f>
        <v>104612.11085804814</v>
      </c>
      <c r="G66" s="1">
        <f>'BMIT ATS (bis 2001)'!G66/13.7603</f>
        <v>234894.86457417352</v>
      </c>
      <c r="H66" s="1">
        <f>'BMIT ATS (bis 2001)'!H66/13.7603</f>
        <v>129553.21802576978</v>
      </c>
      <c r="I66" s="1">
        <f>'BMIT ATS (bis 2001)'!I66/13.7603</f>
        <v>70596.321010443076</v>
      </c>
      <c r="J66" s="1">
        <f>'BMIT ATS (bis 2001)'!J66/13.7603</f>
        <v>452073.74199690408</v>
      </c>
      <c r="K66" s="4">
        <f>'BMIT ATS (bis 2001)'!K66/13.7603</f>
        <v>1705903.2418522851</v>
      </c>
    </row>
    <row r="67" spans="1:1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1.25" customHeight="1" x14ac:dyDescent="0.15">
      <c r="A68" s="10" t="s">
        <v>22</v>
      </c>
      <c r="B68" s="3" t="s">
        <v>1</v>
      </c>
      <c r="C68" s="3" t="s">
        <v>2</v>
      </c>
      <c r="D68" s="3" t="s">
        <v>3</v>
      </c>
      <c r="E68" s="3" t="s">
        <v>4</v>
      </c>
      <c r="F68" s="3" t="s">
        <v>5</v>
      </c>
      <c r="G68" s="3" t="s">
        <v>6</v>
      </c>
      <c r="H68" s="3" t="s">
        <v>7</v>
      </c>
      <c r="I68" s="3" t="s">
        <v>8</v>
      </c>
      <c r="J68" s="3" t="s">
        <v>9</v>
      </c>
      <c r="K68" s="3" t="s">
        <v>10</v>
      </c>
    </row>
    <row r="69" spans="1:11" ht="11.25" customHeight="1" x14ac:dyDescent="0.15">
      <c r="A69" s="1" t="s">
        <v>23</v>
      </c>
      <c r="B69" s="1">
        <f>'BMIT ATS (bis 2001)'!B69/13.7603</f>
        <v>51099.903345130551</v>
      </c>
      <c r="C69" s="1">
        <f>'BMIT ATS (bis 2001)'!C69/13.7603</f>
        <v>115197.34308118281</v>
      </c>
      <c r="D69" s="1">
        <f>'BMIT ATS (bis 2001)'!D69/13.7603</f>
        <v>293067.73834872787</v>
      </c>
      <c r="E69" s="1">
        <f>'BMIT ATS (bis 2001)'!E69/13.7603</f>
        <v>286657.99437512259</v>
      </c>
      <c r="F69" s="1">
        <f>'BMIT ATS (bis 2001)'!F69/13.7603</f>
        <v>109499.79288242261</v>
      </c>
      <c r="G69" s="1">
        <f>'BMIT ATS (bis 2001)'!G69/13.7603</f>
        <v>245172.70699039989</v>
      </c>
      <c r="H69" s="1">
        <f>'BMIT ATS (bis 2001)'!H69/13.7603</f>
        <v>135316.81722055477</v>
      </c>
      <c r="I69" s="1">
        <f>'BMIT ATS (bis 2001)'!I69/13.7603</f>
        <v>73712.055696460098</v>
      </c>
      <c r="J69" s="1">
        <f>'BMIT ATS (bis 2001)'!J69/13.7603</f>
        <v>470760.08517256164</v>
      </c>
      <c r="K69" s="1">
        <f>'BMIT ATS (bis 2001)'!K69/13.7603</f>
        <v>1780484.4371125628</v>
      </c>
    </row>
    <row r="70" spans="1:11" ht="11.25" customHeight="1" x14ac:dyDescent="0.15">
      <c r="A70" s="1" t="s">
        <v>18</v>
      </c>
      <c r="B70" s="1">
        <f>'BMIT ATS (bis 2001)'!B70/13.7603</f>
        <v>185.2028931055282</v>
      </c>
      <c r="C70" s="1">
        <f>'BMIT ATS (bis 2001)'!C70/13.7603</f>
        <v>667.42730899762353</v>
      </c>
      <c r="D70" s="1">
        <f>'BMIT ATS (bis 2001)'!D70/13.7603</f>
        <v>1662.75444576063</v>
      </c>
      <c r="E70" s="1">
        <f>'BMIT ATS (bis 2001)'!E70/13.7603</f>
        <v>1625.5459546666859</v>
      </c>
      <c r="F70" s="1">
        <f>'BMIT ATS (bis 2001)'!F70/13.7603</f>
        <v>152.36550365907721</v>
      </c>
      <c r="G70" s="1">
        <f>'BMIT ATS (bis 2001)'!G70/13.7603</f>
        <v>1551.1289724787976</v>
      </c>
      <c r="H70" s="1">
        <f>'BMIT ATS (bis 2001)'!H70/13.7603</f>
        <v>765.09959811922704</v>
      </c>
      <c r="I70" s="1">
        <f>'BMIT ATS (bis 2001)'!I70/13.7603</f>
        <v>440.68806639390129</v>
      </c>
      <c r="J70" s="1">
        <f>'BMIT ATS (bis 2001)'!J70/13.7603</f>
        <v>4026.6563955727706</v>
      </c>
      <c r="K70" s="1">
        <f>'BMIT ATS (bis 2001)'!K70/13.7603</f>
        <v>11076.86913875424</v>
      </c>
    </row>
    <row r="71" spans="1:11" ht="11.25" customHeight="1" x14ac:dyDescent="0.15">
      <c r="A71" s="1" t="s">
        <v>10</v>
      </c>
      <c r="B71" s="1">
        <f>'BMIT ATS (bis 2001)'!B71/13.7603</f>
        <v>51285.106238236076</v>
      </c>
      <c r="C71" s="1">
        <f>'BMIT ATS (bis 2001)'!C71/13.7603</f>
        <v>115864.77039018043</v>
      </c>
      <c r="D71" s="1">
        <f>'BMIT ATS (bis 2001)'!D71/13.7603</f>
        <v>294730.4927944885</v>
      </c>
      <c r="E71" s="1">
        <f>'BMIT ATS (bis 2001)'!E71/13.7603</f>
        <v>288283.54032978928</v>
      </c>
      <c r="F71" s="1">
        <f>'BMIT ATS (bis 2001)'!F71/13.7603</f>
        <v>109652.15838608169</v>
      </c>
      <c r="G71" s="1">
        <f>'BMIT ATS (bis 2001)'!G71/13.7603</f>
        <v>246723.83596287871</v>
      </c>
      <c r="H71" s="1">
        <f>'BMIT ATS (bis 2001)'!H71/13.7603</f>
        <v>136081.91681867401</v>
      </c>
      <c r="I71" s="1">
        <f>'BMIT ATS (bis 2001)'!I71/13.7603</f>
        <v>74152.743762854006</v>
      </c>
      <c r="J71" s="1">
        <f>'BMIT ATS (bis 2001)'!J71/13.7603</f>
        <v>474786.7415681344</v>
      </c>
      <c r="K71" s="4">
        <f>'BMIT ATS (bis 2001)'!K71/13.7603</f>
        <v>1791561.3062513173</v>
      </c>
    </row>
    <row r="72" spans="1:11" ht="11.25" customHeight="1" x14ac:dyDescent="0.15">
      <c r="A72" s="7"/>
    </row>
    <row r="73" spans="1:11" ht="11.25" customHeight="1" x14ac:dyDescent="0.15">
      <c r="A73" s="2">
        <v>1997</v>
      </c>
      <c r="B73" s="3" t="s">
        <v>1</v>
      </c>
      <c r="C73" s="3" t="s">
        <v>2</v>
      </c>
      <c r="D73" s="3" t="s">
        <v>3</v>
      </c>
      <c r="E73" s="3" t="s">
        <v>4</v>
      </c>
      <c r="F73" s="3" t="s">
        <v>5</v>
      </c>
      <c r="G73" s="3" t="s">
        <v>6</v>
      </c>
      <c r="H73" s="3" t="s">
        <v>7</v>
      </c>
      <c r="I73" s="3" t="s">
        <v>8</v>
      </c>
      <c r="J73" s="3" t="s">
        <v>9</v>
      </c>
      <c r="K73" s="3" t="s">
        <v>10</v>
      </c>
    </row>
    <row r="74" spans="1:11" ht="11.25" customHeight="1" x14ac:dyDescent="0.15">
      <c r="A74" s="1" t="s">
        <v>24</v>
      </c>
      <c r="B74" s="1">
        <f>'BMIT ATS (bis 2001)'!B74/13.7603</f>
        <v>51099.903345130551</v>
      </c>
      <c r="C74" s="1">
        <f>'BMIT ATS (bis 2001)'!C74/13.7603</f>
        <v>115197.34308118281</v>
      </c>
      <c r="D74" s="1">
        <f>'BMIT ATS (bis 2001)'!D74/13.7603</f>
        <v>293067.73834872787</v>
      </c>
      <c r="E74" s="1">
        <f>'BMIT ATS (bis 2001)'!E74/13.7603</f>
        <v>286657.99437512259</v>
      </c>
      <c r="F74" s="1">
        <f>'BMIT ATS (bis 2001)'!F74/13.7603</f>
        <v>109499.79288242261</v>
      </c>
      <c r="G74" s="1">
        <f>'BMIT ATS (bis 2001)'!G74/13.7603</f>
        <v>245172.70699039989</v>
      </c>
      <c r="H74" s="1">
        <f>'BMIT ATS (bis 2001)'!H74/13.7603</f>
        <v>135316.81722055477</v>
      </c>
      <c r="I74" s="1">
        <f>'BMIT ATS (bis 2001)'!I74/13.7603</f>
        <v>73712.055696460098</v>
      </c>
      <c r="J74" s="1">
        <f>'BMIT ATS (bis 2001)'!J74/13.7603</f>
        <v>470760.08517256164</v>
      </c>
      <c r="K74" s="1">
        <f>'BMIT ATS (bis 2001)'!K74/13.7603</f>
        <v>1780484.4371125628</v>
      </c>
    </row>
    <row r="75" spans="1:11" ht="11.25" customHeight="1" x14ac:dyDescent="0.15">
      <c r="A75" s="1" t="s">
        <v>18</v>
      </c>
      <c r="B75" s="1">
        <f>'BMIT ATS (bis 2001)'!B75/13.7603</f>
        <v>77.526192742890771</v>
      </c>
      <c r="C75" s="1">
        <f>'BMIT ATS (bis 2001)'!C75/13.7603</f>
        <v>667.42730899762353</v>
      </c>
      <c r="D75" s="1">
        <f>'BMIT ATS (bis 2001)'!D75/13.7603</f>
        <v>1662.75444576063</v>
      </c>
      <c r="E75" s="1">
        <f>'BMIT ATS (bis 2001)'!E75/13.7603</f>
        <v>1625.5459546666859</v>
      </c>
      <c r="F75" s="1">
        <f>'BMIT ATS (bis 2001)'!F75/13.7603</f>
        <v>231.1818085361511</v>
      </c>
      <c r="G75" s="1">
        <f>'BMIT ATS (bis 2001)'!G75/13.7603</f>
        <v>1551.1289724787976</v>
      </c>
      <c r="H75" s="1">
        <f>'BMIT ATS (bis 2001)'!H75/13.7603</f>
        <v>765.09959811922704</v>
      </c>
      <c r="I75" s="1">
        <f>'BMIT ATS (bis 2001)'!I75/13.7603</f>
        <v>440.68806639390129</v>
      </c>
      <c r="J75" s="1">
        <f>'BMIT ATS (bis 2001)'!J75/13.7603</f>
        <v>4026.6563955727706</v>
      </c>
      <c r="K75" s="1">
        <f>'BMIT ATS (bis 2001)'!K75/13.7603</f>
        <v>11048.00874326868</v>
      </c>
    </row>
    <row r="76" spans="1:11" ht="11.25" customHeight="1" x14ac:dyDescent="0.15">
      <c r="A76" s="1" t="s">
        <v>19</v>
      </c>
      <c r="B76" s="1">
        <f>'BMIT ATS (bis 2001)'!B76/13.7603</f>
        <v>179.70689083813579</v>
      </c>
      <c r="C76" s="1">
        <f>'BMIT ATS (bis 2001)'!C76/13.7603</f>
        <v>405.12320080230808</v>
      </c>
      <c r="D76" s="1">
        <f>'BMIT ATS (bis 2001)'!D76/13.7603</f>
        <v>1030.6534595902706</v>
      </c>
      <c r="E76" s="1">
        <f>'BMIT ATS (bis 2001)'!E76/13.7603</f>
        <v>1008.1118289572175</v>
      </c>
      <c r="F76" s="1">
        <f>'BMIT ATS (bis 2001)'!F76/13.7603</f>
        <v>385.08619579514976</v>
      </c>
      <c r="G76" s="1">
        <f>'BMIT ATS (bis 2001)'!G76/13.7603</f>
        <v>862.21738406866132</v>
      </c>
      <c r="H76" s="1">
        <f>'BMIT ATS (bis 2001)'!H76/13.7603</f>
        <v>475.87887546056407</v>
      </c>
      <c r="I76" s="1">
        <f>'BMIT ATS (bis 2001)'!I76/13.7603</f>
        <v>259.22875591375185</v>
      </c>
      <c r="J76" s="1">
        <f>'BMIT ATS (bis 2001)'!J76/13.7603</f>
        <v>1655.5575619717592</v>
      </c>
      <c r="K76" s="1">
        <f>'BMIT ATS (bis 2001)'!K76/13.7603</f>
        <v>6261.5641533978187</v>
      </c>
    </row>
    <row r="77" spans="1:11" ht="11.25" customHeight="1" x14ac:dyDescent="0.15">
      <c r="A77" s="1" t="s">
        <v>10</v>
      </c>
      <c r="B77" s="1">
        <f>'BMIT ATS (bis 2001)'!B77/13.7603</f>
        <v>51357.136428711587</v>
      </c>
      <c r="C77" s="1">
        <f>'BMIT ATS (bis 2001)'!C77/13.7603</f>
        <v>116269.89359098276</v>
      </c>
      <c r="D77" s="1">
        <f>'BMIT ATS (bis 2001)'!D77/13.7603</f>
        <v>295761.14625407878</v>
      </c>
      <c r="E77" s="1">
        <f>'BMIT ATS (bis 2001)'!E77/13.7603</f>
        <v>289291.65215874655</v>
      </c>
      <c r="F77" s="1">
        <f>'BMIT ATS (bis 2001)'!F77/13.7603</f>
        <v>110116.06088675391</v>
      </c>
      <c r="G77" s="1">
        <f>'BMIT ATS (bis 2001)'!G77/13.7603</f>
        <v>247586.05334694736</v>
      </c>
      <c r="H77" s="1">
        <f>'BMIT ATS (bis 2001)'!H77/13.7603</f>
        <v>136557.79569413458</v>
      </c>
      <c r="I77" s="1">
        <f>'BMIT ATS (bis 2001)'!I77/13.7603</f>
        <v>74411.972518767754</v>
      </c>
      <c r="J77" s="1">
        <f>'BMIT ATS (bis 2001)'!J77/13.7603</f>
        <v>476442.29913010617</v>
      </c>
      <c r="K77" s="4">
        <f>'BMIT ATS (bis 2001)'!K77/13.7603</f>
        <v>1797794.0100092292</v>
      </c>
    </row>
    <row r="78" spans="1:11" ht="11.25" customHeight="1" x14ac:dyDescent="0.15">
      <c r="A78" s="7"/>
    </row>
    <row r="79" spans="1:11" ht="11.25" customHeight="1" x14ac:dyDescent="0.15">
      <c r="A79" s="2">
        <v>1998</v>
      </c>
      <c r="B79" s="3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  <c r="J79" s="3" t="s">
        <v>9</v>
      </c>
      <c r="K79" s="3" t="s">
        <v>10</v>
      </c>
    </row>
    <row r="80" spans="1:11" ht="11.25" customHeight="1" x14ac:dyDescent="0.15">
      <c r="A80" s="1" t="s">
        <v>24</v>
      </c>
      <c r="B80" s="1">
        <f>'BMIT ATS (bis 2001)'!B80/13.7603</f>
        <v>51099.903345130551</v>
      </c>
      <c r="C80" s="1">
        <f>'BMIT ATS (bis 2001)'!C80/13.7603</f>
        <v>115197.34308118281</v>
      </c>
      <c r="D80" s="1">
        <f>'BMIT ATS (bis 2001)'!D80/13.7603</f>
        <v>293067.73834872787</v>
      </c>
      <c r="E80" s="1">
        <f>'BMIT ATS (bis 2001)'!E80/13.7603</f>
        <v>286657.99437512259</v>
      </c>
      <c r="F80" s="1">
        <f>'BMIT ATS (bis 2001)'!F80/13.7603</f>
        <v>109499.79288242261</v>
      </c>
      <c r="G80" s="1">
        <f>'BMIT ATS (bis 2001)'!G80/13.7603</f>
        <v>245172.70699039989</v>
      </c>
      <c r="H80" s="1">
        <f>'BMIT ATS (bis 2001)'!H80/13.7603</f>
        <v>135316.81722055477</v>
      </c>
      <c r="I80" s="1">
        <f>'BMIT ATS (bis 2001)'!I80/13.7603</f>
        <v>73712.055696460098</v>
      </c>
      <c r="J80" s="1">
        <f>'BMIT ATS (bis 2001)'!J80/13.7603</f>
        <v>470760.08517256164</v>
      </c>
      <c r="K80" s="1">
        <f>'BMIT ATS (bis 2001)'!K80/13.7603</f>
        <v>1780484.4371125628</v>
      </c>
    </row>
    <row r="81" spans="1:11" ht="11.25" customHeight="1" x14ac:dyDescent="0.15">
      <c r="A81" s="1" t="s">
        <v>18</v>
      </c>
      <c r="B81" s="1">
        <f>'BMIT ATS (bis 2001)'!B81/13.7603</f>
        <v>51.235441814495324</v>
      </c>
      <c r="C81" s="1">
        <f>'BMIT ATS (bis 2001)'!C81/13.7603</f>
        <v>667.42730899762353</v>
      </c>
      <c r="D81" s="1">
        <f>'BMIT ATS (bis 2001)'!D81/13.7603</f>
        <v>1662.75444576063</v>
      </c>
      <c r="E81" s="1">
        <f>'BMIT ATS (bis 2001)'!E81/13.7603</f>
        <v>1625.5459546666859</v>
      </c>
      <c r="F81" s="1">
        <f>'BMIT ATS (bis 2001)'!F81/13.7603</f>
        <v>142.55132664258772</v>
      </c>
      <c r="G81" s="1">
        <f>'BMIT ATS (bis 2001)'!G81/13.7603</f>
        <v>151.32039272399584</v>
      </c>
      <c r="H81" s="1">
        <f>'BMIT ATS (bis 2001)'!H81/13.7603</f>
        <v>765.09959811922704</v>
      </c>
      <c r="I81" s="1">
        <f>'BMIT ATS (bis 2001)'!I81/13.7603</f>
        <v>440.68806639390129</v>
      </c>
      <c r="J81" s="1">
        <f>'BMIT ATS (bis 2001)'!J81/13.7603</f>
        <v>4026.6563955727706</v>
      </c>
      <c r="K81" s="1">
        <f>'BMIT ATS (bis 2001)'!K81/13.7603</f>
        <v>9533.2789306919167</v>
      </c>
    </row>
    <row r="82" spans="1:11" ht="11.25" customHeight="1" x14ac:dyDescent="0.15">
      <c r="A82" s="1" t="s">
        <v>19</v>
      </c>
      <c r="B82" s="1">
        <f>'BMIT ATS (bis 2001)'!B82/13.7603</f>
        <v>286.86897160672368</v>
      </c>
      <c r="C82" s="1">
        <f>'BMIT ATS (bis 2001)'!C82/13.7603</f>
        <v>646.70461545169792</v>
      </c>
      <c r="D82" s="1">
        <f>'BMIT ATS (bis 2001)'!D82/13.7603</f>
        <v>1645.2485280117439</v>
      </c>
      <c r="E82" s="1">
        <f>'BMIT ATS (bis 2001)'!E82/13.7603</f>
        <v>1609.2649636999195</v>
      </c>
      <c r="F82" s="1">
        <f>'BMIT ATS (bis 2001)'!F82/13.7603</f>
        <v>614.71922559827908</v>
      </c>
      <c r="G82" s="1">
        <f>'BMIT ATS (bis 2001)'!G82/13.7603</f>
        <v>1376.3713385609324</v>
      </c>
      <c r="H82" s="1">
        <f>'BMIT ATS (bis 2001)'!H82/13.7603</f>
        <v>759.65302646017892</v>
      </c>
      <c r="I82" s="1">
        <f>'BMIT ATS (bis 2001)'!I82/13.7603</f>
        <v>413.81099031271117</v>
      </c>
      <c r="J82" s="1">
        <f>'BMIT ATS (bis 2001)'!J82/13.7603</f>
        <v>2642.7928969571881</v>
      </c>
      <c r="K82" s="1">
        <f>'BMIT ATS (bis 2001)'!K82/13.7603</f>
        <v>9995.4345566593729</v>
      </c>
    </row>
    <row r="83" spans="1:11" ht="11.25" customHeight="1" x14ac:dyDescent="0.15">
      <c r="A83" s="1" t="s">
        <v>10</v>
      </c>
      <c r="B83" s="1">
        <f>'BMIT ATS (bis 2001)'!B83/13.7603</f>
        <v>51438.007758551772</v>
      </c>
      <c r="C83" s="1">
        <f>'BMIT ATS (bis 2001)'!C83/13.7603</f>
        <v>116511.47500563214</v>
      </c>
      <c r="D83" s="1">
        <f>'BMIT ATS (bis 2001)'!D83/13.7603</f>
        <v>296375.74132250022</v>
      </c>
      <c r="E83" s="1">
        <f>'BMIT ATS (bis 2001)'!E83/13.7603</f>
        <v>289892.80529348919</v>
      </c>
      <c r="F83" s="1">
        <f>'BMIT ATS (bis 2001)'!F83/13.7603</f>
        <v>110257.06343466349</v>
      </c>
      <c r="G83" s="1">
        <f>'BMIT ATS (bis 2001)'!G83/13.7603</f>
        <v>246700.39872168485</v>
      </c>
      <c r="H83" s="1">
        <f>'BMIT ATS (bis 2001)'!H83/13.7603</f>
        <v>136841.56984513419</v>
      </c>
      <c r="I83" s="1">
        <f>'BMIT ATS (bis 2001)'!I83/13.7603</f>
        <v>74566.554753166711</v>
      </c>
      <c r="J83" s="1">
        <f>'BMIT ATS (bis 2001)'!J83/13.7603</f>
        <v>477429.53446509159</v>
      </c>
      <c r="K83" s="4">
        <f>'BMIT ATS (bis 2001)'!K83/13.7603</f>
        <v>1800013.1505999141</v>
      </c>
    </row>
    <row r="84" spans="1:11" ht="11.25" customHeight="1" x14ac:dyDescent="0.15">
      <c r="A84" s="7"/>
    </row>
    <row r="85" spans="1:11" ht="11.25" customHeight="1" x14ac:dyDescent="0.15">
      <c r="A85" s="2">
        <v>1999</v>
      </c>
      <c r="B85" s="3" t="s">
        <v>1</v>
      </c>
      <c r="C85" s="3" t="s">
        <v>2</v>
      </c>
      <c r="D85" s="3" t="s">
        <v>3</v>
      </c>
      <c r="E85" s="3" t="s">
        <v>4</v>
      </c>
      <c r="F85" s="3" t="s">
        <v>5</v>
      </c>
      <c r="G85" s="3" t="s">
        <v>6</v>
      </c>
      <c r="H85" s="3" t="s">
        <v>7</v>
      </c>
      <c r="I85" s="3" t="s">
        <v>8</v>
      </c>
      <c r="J85" s="3" t="s">
        <v>9</v>
      </c>
      <c r="K85" s="3" t="s">
        <v>10</v>
      </c>
    </row>
    <row r="86" spans="1:11" ht="11.25" customHeight="1" x14ac:dyDescent="0.15">
      <c r="A86" s="1" t="s">
        <v>24</v>
      </c>
      <c r="B86" s="1">
        <f>'BMIT ATS (bis 2001)'!B86/13.7603</f>
        <v>51099.903345130551</v>
      </c>
      <c r="C86" s="1">
        <f>'BMIT ATS (bis 2001)'!C86/13.7603</f>
        <v>115197.34308118281</v>
      </c>
      <c r="D86" s="1">
        <f>'BMIT ATS (bis 2001)'!D86/13.7603</f>
        <v>293067.73834872787</v>
      </c>
      <c r="E86" s="1">
        <f>'BMIT ATS (bis 2001)'!E86/13.7603</f>
        <v>286657.99437512259</v>
      </c>
      <c r="F86" s="1">
        <f>'BMIT ATS (bis 2001)'!F86/13.7603</f>
        <v>109499.79288242261</v>
      </c>
      <c r="G86" s="1">
        <f>'BMIT ATS (bis 2001)'!G86/13.7603</f>
        <v>245172.70699039989</v>
      </c>
      <c r="H86" s="1">
        <f>'BMIT ATS (bis 2001)'!H86/13.7603</f>
        <v>135316.81722055477</v>
      </c>
      <c r="I86" s="1">
        <f>'BMIT ATS (bis 2001)'!I86/13.7603</f>
        <v>73712.055696460098</v>
      </c>
      <c r="J86" s="1">
        <f>'BMIT ATS (bis 2001)'!J86/13.7603</f>
        <v>470760.08517256164</v>
      </c>
      <c r="K86" s="1">
        <f>'BMIT ATS (bis 2001)'!K86/13.7603</f>
        <v>1780484.4371125628</v>
      </c>
    </row>
    <row r="87" spans="1:11" ht="11.25" customHeight="1" x14ac:dyDescent="0.15">
      <c r="A87" s="1" t="s">
        <v>18</v>
      </c>
      <c r="B87" s="1">
        <f>'BMIT ATS (bis 2001)'!B87/13.7603</f>
        <v>-33.572821086749563</v>
      </c>
      <c r="C87" s="1">
        <f>'BMIT ATS (bis 2001)'!C87/13.7603</f>
        <v>402.86737934492703</v>
      </c>
      <c r="D87" s="1">
        <f>'BMIT ATS (bis 2001)'!D87/13.7603</f>
        <v>678.28433973096514</v>
      </c>
      <c r="E87" s="1">
        <f>'BMIT ATS (bis 2001)'!E87/13.7603</f>
        <v>1417.1202662732644</v>
      </c>
      <c r="F87" s="1">
        <f>'BMIT ATS (bis 2001)'!F87/13.7603</f>
        <v>3.6233948387753174</v>
      </c>
      <c r="G87" s="1">
        <f>'BMIT ATS (bis 2001)'!G87/13.7603</f>
        <v>6.3321293867139525</v>
      </c>
      <c r="H87" s="1">
        <f>'BMIT ATS (bis 2001)'!H87/13.7603</f>
        <v>618.74421342557935</v>
      </c>
      <c r="I87" s="1">
        <f>'BMIT ATS (bis 2001)'!I87/13.7603</f>
        <v>440.68806639390129</v>
      </c>
      <c r="J87" s="1">
        <f>'BMIT ATS (bis 2001)'!J87/13.7603</f>
        <v>4026.6563955727706</v>
      </c>
      <c r="K87" s="1">
        <f>'BMIT ATS (bis 2001)'!K87/13.7603</f>
        <v>7560.7433638801467</v>
      </c>
    </row>
    <row r="88" spans="1:11" ht="11.25" customHeight="1" x14ac:dyDescent="0.15">
      <c r="A88" s="1" t="s">
        <v>19</v>
      </c>
      <c r="B88" s="1">
        <f>'BMIT ATS (bis 2001)'!B88/13.7603</f>
        <v>243.83082781625399</v>
      </c>
      <c r="C88" s="1">
        <f>'BMIT ATS (bis 2001)'!C88/13.7603</f>
        <v>549.68134270328403</v>
      </c>
      <c r="D88" s="1">
        <f>'BMIT ATS (bis 2001)'!D88/13.7603</f>
        <v>1398.4165228955765</v>
      </c>
      <c r="E88" s="1">
        <f>'BMIT ATS (bis 2001)'!E88/13.7603</f>
        <v>1367.8314709708363</v>
      </c>
      <c r="F88" s="1">
        <f>'BMIT ATS (bis 2001)'!F88/13.7603</f>
        <v>522.49462947755501</v>
      </c>
      <c r="G88" s="1">
        <f>'BMIT ATS (bis 2001)'!G88/13.7603</f>
        <v>1169.8782206783283</v>
      </c>
      <c r="H88" s="1">
        <f>'BMIT ATS (bis 2001)'!H88/13.7603</f>
        <v>645.68442112453943</v>
      </c>
      <c r="I88" s="1">
        <f>'BMIT ATS (bis 2001)'!I88/13.7603</f>
        <v>351.7280924107759</v>
      </c>
      <c r="J88" s="1">
        <f>'BMIT ATS (bis 2001)'!J88/13.7603</f>
        <v>2246.3021176863876</v>
      </c>
      <c r="K88" s="1">
        <f>'BMIT ATS (bis 2001)'!K88/13.7603</f>
        <v>8495.847645763537</v>
      </c>
    </row>
    <row r="89" spans="1:11" ht="11.25" customHeight="1" x14ac:dyDescent="0.15">
      <c r="A89" s="1" t="s">
        <v>10</v>
      </c>
      <c r="B89" s="1">
        <f>'BMIT ATS (bis 2001)'!B89/13.7603</f>
        <v>51310.16135186005</v>
      </c>
      <c r="C89" s="1">
        <f>'BMIT ATS (bis 2001)'!C89/13.7603</f>
        <v>116149.89180323102</v>
      </c>
      <c r="D89" s="1">
        <f>'BMIT ATS (bis 2001)'!D89/13.7603</f>
        <v>295144.43921135442</v>
      </c>
      <c r="E89" s="1">
        <f>'BMIT ATS (bis 2001)'!E89/13.7603</f>
        <v>289442.94611236668</v>
      </c>
      <c r="F89" s="1">
        <f>'BMIT ATS (bis 2001)'!F89/13.7603</f>
        <v>110025.91090673894</v>
      </c>
      <c r="G89" s="1">
        <f>'BMIT ATS (bis 2001)'!G89/13.7603</f>
        <v>246348.91734046495</v>
      </c>
      <c r="H89" s="1">
        <f>'BMIT ATS (bis 2001)'!H89/13.7603</f>
        <v>136581.24585510488</v>
      </c>
      <c r="I89" s="1">
        <f>'BMIT ATS (bis 2001)'!I89/13.7603</f>
        <v>74504.471855264783</v>
      </c>
      <c r="J89" s="1">
        <f>'BMIT ATS (bis 2001)'!J89/13.7603</f>
        <v>477033.04368582077</v>
      </c>
      <c r="K89" s="4">
        <f>'BMIT ATS (bis 2001)'!K89/13.7603</f>
        <v>1796541.0281222067</v>
      </c>
    </row>
    <row r="90" spans="1:11" ht="11.25" customHeight="1" x14ac:dyDescent="0.15">
      <c r="K90" s="4"/>
    </row>
    <row r="91" spans="1:11" ht="11.25" customHeight="1" x14ac:dyDescent="0.15">
      <c r="A91" s="2">
        <v>2000</v>
      </c>
      <c r="B91" s="3" t="s">
        <v>1</v>
      </c>
      <c r="C91" s="3" t="s">
        <v>2</v>
      </c>
      <c r="D91" s="3" t="s">
        <v>3</v>
      </c>
      <c r="E91" s="3" t="s">
        <v>4</v>
      </c>
      <c r="F91" s="3" t="s">
        <v>5</v>
      </c>
      <c r="G91" s="3" t="s">
        <v>6</v>
      </c>
      <c r="H91" s="3" t="s">
        <v>7</v>
      </c>
      <c r="I91" s="3" t="s">
        <v>8</v>
      </c>
      <c r="J91" s="3" t="s">
        <v>9</v>
      </c>
      <c r="K91" s="3" t="s">
        <v>10</v>
      </c>
    </row>
    <row r="92" spans="1:11" ht="11.25" customHeight="1" x14ac:dyDescent="0.15">
      <c r="A92" s="1" t="s">
        <v>24</v>
      </c>
      <c r="B92" s="1">
        <f>'BMIT ATS (bis 2001)'!B92/13.7603</f>
        <v>51099.903345130551</v>
      </c>
      <c r="C92" s="1">
        <f>'BMIT ATS (bis 2001)'!C92/13.7603</f>
        <v>115197.34308118281</v>
      </c>
      <c r="D92" s="1">
        <f>'BMIT ATS (bis 2001)'!D92/13.7603</f>
        <v>293067.73834872787</v>
      </c>
      <c r="E92" s="1">
        <f>'BMIT ATS (bis 2001)'!E92/13.7603</f>
        <v>286657.99437512259</v>
      </c>
      <c r="F92" s="1">
        <f>'BMIT ATS (bis 2001)'!F92/13.7603</f>
        <v>109499.79288242261</v>
      </c>
      <c r="G92" s="1">
        <f>'BMIT ATS (bis 2001)'!G92/13.7603</f>
        <v>245172.70699039989</v>
      </c>
      <c r="H92" s="1">
        <f>'BMIT ATS (bis 2001)'!H92/13.7603</f>
        <v>135316.81722055477</v>
      </c>
      <c r="I92" s="1">
        <f>'BMIT ATS (bis 2001)'!I92/13.7603</f>
        <v>73712.055696460098</v>
      </c>
      <c r="J92" s="1">
        <f>'BMIT ATS (bis 2001)'!J92/13.7603</f>
        <v>470760.08517256164</v>
      </c>
      <c r="K92" s="1">
        <f>'BMIT ATS (bis 2001)'!K92/13.7603</f>
        <v>1780484.4371125628</v>
      </c>
    </row>
    <row r="93" spans="1:11" ht="11.25" customHeight="1" x14ac:dyDescent="0.15">
      <c r="A93" s="1" t="s">
        <v>18</v>
      </c>
      <c r="B93" s="1">
        <f>'BMIT ATS (bis 2001)'!B93/13.7603</f>
        <v>-9.0951687099845202</v>
      </c>
      <c r="C93" s="1">
        <f>'BMIT ATS (bis 2001)'!C93/13.7603</f>
        <v>45.777926353349855</v>
      </c>
      <c r="D93" s="1">
        <f>'BMIT ATS (bis 2001)'!D93/13.7603</f>
        <v>209.9151181296919</v>
      </c>
      <c r="E93" s="1">
        <f>'BMIT ATS (bis 2001)'!E93/13.7603</f>
        <v>352.2760179647247</v>
      </c>
      <c r="F93" s="1">
        <f>'BMIT ATS (bis 2001)'!F93/13.7603</f>
        <v>1.3739526027775555</v>
      </c>
      <c r="G93" s="1">
        <f>'BMIT ATS (bis 2001)'!G93/13.7603</f>
        <v>4.7602159836631461</v>
      </c>
      <c r="H93" s="1">
        <f>'BMIT ATS (bis 2001)'!H93/13.7603</f>
        <v>211.68593707986017</v>
      </c>
      <c r="I93" s="1">
        <f>'BMIT ATS (bis 2001)'!I93/13.7603</f>
        <v>440.68806639390129</v>
      </c>
      <c r="J93" s="1">
        <f>'BMIT ATS (bis 2001)'!J93/13.7603</f>
        <v>4026.6563955727706</v>
      </c>
      <c r="K93" s="1">
        <f>'BMIT ATS (bis 2001)'!K93/13.7603</f>
        <v>5284.0384613707547</v>
      </c>
    </row>
    <row r="94" spans="1:11" ht="11.25" customHeight="1" x14ac:dyDescent="0.15">
      <c r="A94" s="1" t="s">
        <v>19</v>
      </c>
      <c r="B94" s="1">
        <f>'BMIT ATS (bis 2001)'!B94/13.7603</f>
        <v>332.91170105302939</v>
      </c>
      <c r="C94" s="1">
        <f>'BMIT ATS (bis 2001)'!C94/13.7603</f>
        <v>750.5012906695348</v>
      </c>
      <c r="D94" s="1">
        <f>'BMIT ATS (bis 2001)'!D94/13.7603</f>
        <v>1909.3124030726071</v>
      </c>
      <c r="E94" s="1">
        <f>'BMIT ATS (bis 2001)'!E94/13.7603</f>
        <v>1867.5534443289753</v>
      </c>
      <c r="F94" s="1">
        <f>'BMIT ATS (bis 2001)'!F94/13.7603</f>
        <v>713.38221623075071</v>
      </c>
      <c r="G94" s="1">
        <f>'BMIT ATS (bis 2001)'!G94/13.7603</f>
        <v>1597.2801813913939</v>
      </c>
      <c r="H94" s="1">
        <f>'BMIT ATS (bis 2001)'!H94/13.7603</f>
        <v>881.57802373494758</v>
      </c>
      <c r="I94" s="1">
        <f>'BMIT ATS (bis 2001)'!I94/13.7603</f>
        <v>480.22802918541021</v>
      </c>
      <c r="J94" s="1">
        <f>'BMIT ATS (bis 2001)'!J94/13.7603</f>
        <v>3066.963544399468</v>
      </c>
      <c r="K94" s="1">
        <f>'BMIT ATS (bis 2001)'!K94/13.7603</f>
        <v>11599.710834066116</v>
      </c>
    </row>
    <row r="95" spans="1:11" ht="11.25" customHeight="1" x14ac:dyDescent="0.15">
      <c r="A95" s="1" t="s">
        <v>10</v>
      </c>
      <c r="B95" s="1">
        <f>'BMIT ATS (bis 2001)'!B95/13.7603</f>
        <v>51423.719877473595</v>
      </c>
      <c r="C95" s="1">
        <f>'BMIT ATS (bis 2001)'!C95/13.7603</f>
        <v>115993.62229820569</v>
      </c>
      <c r="D95" s="1">
        <f>'BMIT ATS (bis 2001)'!D95/13.7603</f>
        <v>295186.96586993017</v>
      </c>
      <c r="E95" s="1">
        <f>'BMIT ATS (bis 2001)'!E95/13.7603</f>
        <v>288877.8238374163</v>
      </c>
      <c r="F95" s="1">
        <f>'BMIT ATS (bis 2001)'!F95/13.7603</f>
        <v>110214.54905125614</v>
      </c>
      <c r="G95" s="1">
        <f>'BMIT ATS (bis 2001)'!G95/13.7603</f>
        <v>246774.74738777496</v>
      </c>
      <c r="H95" s="1">
        <f>'BMIT ATS (bis 2001)'!H95/13.7603</f>
        <v>136410.08118136958</v>
      </c>
      <c r="I95" s="1">
        <f>'BMIT ATS (bis 2001)'!I95/13.7603</f>
        <v>74632.971792039418</v>
      </c>
      <c r="J95" s="1">
        <f>'BMIT ATS (bis 2001)'!J95/13.7603</f>
        <v>477853.70511253388</v>
      </c>
      <c r="K95" s="4">
        <f>'BMIT ATS (bis 2001)'!K95/13.7603</f>
        <v>1797368.1864079998</v>
      </c>
    </row>
    <row r="96" spans="1:11" ht="11.25" customHeight="1" x14ac:dyDescent="0.15">
      <c r="A96" s="7"/>
      <c r="K96" s="9"/>
    </row>
    <row r="97" spans="1:11" ht="11.25" customHeight="1" x14ac:dyDescent="0.15">
      <c r="A97" s="2">
        <v>2001</v>
      </c>
      <c r="B97" s="3" t="s">
        <v>1</v>
      </c>
      <c r="C97" s="3" t="s">
        <v>2</v>
      </c>
      <c r="D97" s="3" t="s">
        <v>3</v>
      </c>
      <c r="E97" s="3" t="s">
        <v>4</v>
      </c>
      <c r="F97" s="3" t="s">
        <v>5</v>
      </c>
      <c r="G97" s="3" t="s">
        <v>6</v>
      </c>
      <c r="H97" s="3" t="s">
        <v>7</v>
      </c>
      <c r="I97" s="3" t="s">
        <v>8</v>
      </c>
      <c r="J97" s="3" t="s">
        <v>9</v>
      </c>
      <c r="K97" s="3" t="s">
        <v>10</v>
      </c>
    </row>
    <row r="98" spans="1:11" ht="11.25" customHeight="1" x14ac:dyDescent="0.15">
      <c r="A98" s="1" t="s">
        <v>42</v>
      </c>
      <c r="B98" s="1">
        <f>'BMIT ATS (bis 2001)'!B98/13.7603</f>
        <v>51099.903345130551</v>
      </c>
      <c r="C98" s="1">
        <f>'BMIT ATS (bis 2001)'!C98/13.7603</f>
        <v>115197.34308118281</v>
      </c>
      <c r="D98" s="1">
        <f>'BMIT ATS (bis 2001)'!D98/13.7603</f>
        <v>293067.73834872787</v>
      </c>
      <c r="E98" s="1">
        <f>'BMIT ATS (bis 2001)'!E98/13.7603</f>
        <v>286657.99437512259</v>
      </c>
      <c r="F98" s="1">
        <f>'BMIT ATS (bis 2001)'!F98/13.7603</f>
        <v>109499.79288242261</v>
      </c>
      <c r="G98" s="1">
        <f>'BMIT ATS (bis 2001)'!G98/13.7603</f>
        <v>245172.70699039989</v>
      </c>
      <c r="H98" s="1">
        <f>'BMIT ATS (bis 2001)'!H98/13.7603</f>
        <v>135316.81722055477</v>
      </c>
      <c r="I98" s="1">
        <f>'BMIT ATS (bis 2001)'!I98/13.7603</f>
        <v>73712.055696460098</v>
      </c>
      <c r="J98" s="1">
        <f>'BMIT ATS (bis 2001)'!J98/13.7603</f>
        <v>470760.08517256164</v>
      </c>
      <c r="K98" s="1">
        <f>'BMIT ATS (bis 2001)'!K98/13.7603</f>
        <v>1780484.4371125628</v>
      </c>
    </row>
    <row r="99" spans="1:11" ht="11.25" customHeight="1" x14ac:dyDescent="0.15">
      <c r="A99" s="1" t="s">
        <v>43</v>
      </c>
      <c r="B99" s="1">
        <f>'BMIT ATS (bis 2001)'!B99/13.7603</f>
        <v>0</v>
      </c>
      <c r="C99" s="1">
        <f>'BMIT ATS (bis 2001)'!C99/13.7603</f>
        <v>3.3925859174581947</v>
      </c>
      <c r="D99" s="1">
        <f>'BMIT ATS (bis 2001)'!D99/13.7603</f>
        <v>383.51315014934266</v>
      </c>
      <c r="E99" s="1">
        <f>'BMIT ATS (bis 2001)'!E99/13.7603</f>
        <v>77.256147031678054</v>
      </c>
      <c r="F99" s="1">
        <f>'BMIT ATS (bis 2001)'!F99/13.7603</f>
        <v>-0.97018233614092708</v>
      </c>
      <c r="G99" s="1">
        <f>'BMIT ATS (bis 2001)'!G99/13.7603</f>
        <v>0.49315785266309597</v>
      </c>
      <c r="H99" s="1">
        <f>'BMIT ATS (bis 2001)'!H99/13.7603</f>
        <v>78.414206085623121</v>
      </c>
      <c r="I99" s="1">
        <f>'BMIT ATS (bis 2001)'!I99/13.7603</f>
        <v>440.68806639390129</v>
      </c>
      <c r="J99" s="1">
        <f>'BMIT ATS (bis 2001)'!J99/13.7603</f>
        <v>3015.777272297842</v>
      </c>
      <c r="K99" s="1">
        <f>'BMIT ATS (bis 2001)'!K99/13.7603</f>
        <v>3998.5644033923677</v>
      </c>
    </row>
    <row r="100" spans="1:11" ht="11.25" customHeight="1" x14ac:dyDescent="0.15">
      <c r="A100" s="1" t="s">
        <v>19</v>
      </c>
      <c r="B100" s="1">
        <f>'BMIT ATS (bis 2001)'!B100/13.7603</f>
        <v>282.65028378741738</v>
      </c>
      <c r="C100" s="1">
        <f>'BMIT ATS (bis 2001)'!C100/13.7603</f>
        <v>637.19419416727828</v>
      </c>
      <c r="D100" s="1">
        <f>'BMIT ATS (bis 2001)'!D100/13.7603</f>
        <v>1621.0535431640296</v>
      </c>
      <c r="E100" s="1">
        <f>'BMIT ATS (bis 2001)'!E100/13.7603</f>
        <v>1585.5991526347534</v>
      </c>
      <c r="F100" s="1">
        <f>'BMIT ATS (bis 2001)'!F100/13.7603</f>
        <v>605.67917995973914</v>
      </c>
      <c r="G100" s="1">
        <f>'BMIT ATS (bis 2001)'!G100/13.7603</f>
        <v>1356.1304550046148</v>
      </c>
      <c r="H100" s="1">
        <f>'BMIT ATS (bis 2001)'!H100/13.7603</f>
        <v>748.48158761073523</v>
      </c>
      <c r="I100" s="1">
        <f>'BMIT ATS (bis 2001)'!I100/13.7603</f>
        <v>407.72549653713941</v>
      </c>
      <c r="J100" s="1">
        <f>'BMIT ATS (bis 2001)'!J100/13.7603</f>
        <v>2603.9280495338039</v>
      </c>
      <c r="K100" s="1">
        <f>'BMIT ATS (bis 2001)'!K100/13.7603</f>
        <v>9848.4419423995114</v>
      </c>
    </row>
    <row r="101" spans="1:11" ht="11.25" customHeight="1" x14ac:dyDescent="0.15">
      <c r="A101" s="1" t="s">
        <v>10</v>
      </c>
      <c r="B101" s="1">
        <f>'BMIT ATS (bis 2001)'!B101/13.7603</f>
        <v>51382.553628917973</v>
      </c>
      <c r="C101" s="1">
        <f>'BMIT ATS (bis 2001)'!C101/13.7603</f>
        <v>115837.92986126755</v>
      </c>
      <c r="D101" s="1">
        <f>'BMIT ATS (bis 2001)'!D101/13.7603</f>
        <v>295072.30504204123</v>
      </c>
      <c r="E101" s="1">
        <f>'BMIT ATS (bis 2001)'!E101/13.7603</f>
        <v>288320.84967478906</v>
      </c>
      <c r="F101" s="1">
        <f>'BMIT ATS (bis 2001)'!F101/13.7603</f>
        <v>110104.50188004621</v>
      </c>
      <c r="G101" s="1">
        <f>'BMIT ATS (bis 2001)'!G101/13.7603</f>
        <v>246529.33060325714</v>
      </c>
      <c r="H101" s="1">
        <f>'BMIT ATS (bis 2001)'!H101/13.7603</f>
        <v>136143.71301425115</v>
      </c>
      <c r="I101" s="1">
        <f>'BMIT ATS (bis 2001)'!I101/13.7603</f>
        <v>74560.469259391146</v>
      </c>
      <c r="J101" s="1">
        <f>'BMIT ATS (bis 2001)'!J101/13.7603</f>
        <v>476379.79049439327</v>
      </c>
      <c r="K101" s="4">
        <f>'BMIT ATS (bis 2001)'!K101/13.7603</f>
        <v>1794331.4434583548</v>
      </c>
    </row>
    <row r="102" spans="1:11" ht="11.25" customHeight="1" x14ac:dyDescent="0.15">
      <c r="A102" s="7"/>
      <c r="K102" s="9"/>
    </row>
    <row r="103" spans="1:11" ht="11.25" customHeight="1" x14ac:dyDescent="0.15">
      <c r="A103" s="2">
        <v>2002</v>
      </c>
      <c r="B103" s="3" t="s">
        <v>1</v>
      </c>
      <c r="C103" s="3" t="s">
        <v>2</v>
      </c>
      <c r="D103" s="3" t="s">
        <v>3</v>
      </c>
      <c r="E103" s="3" t="s">
        <v>4</v>
      </c>
      <c r="F103" s="3" t="s">
        <v>5</v>
      </c>
      <c r="G103" s="3" t="s">
        <v>6</v>
      </c>
      <c r="H103" s="3" t="s">
        <v>7</v>
      </c>
      <c r="I103" s="3" t="s">
        <v>8</v>
      </c>
      <c r="J103" s="3" t="s">
        <v>9</v>
      </c>
      <c r="K103" s="3" t="s">
        <v>10</v>
      </c>
    </row>
    <row r="104" spans="1:11" ht="11.25" customHeight="1" x14ac:dyDescent="0.15">
      <c r="A104" s="1" t="s">
        <v>42</v>
      </c>
      <c r="B104" s="1">
        <v>51176.762754786141</v>
      </c>
      <c r="C104" s="1">
        <v>114642.63364467856</v>
      </c>
      <c r="D104" s="1">
        <v>297558.18448433187</v>
      </c>
      <c r="E104" s="1">
        <v>285916.36143021192</v>
      </c>
      <c r="F104" s="1">
        <v>110995.34293331331</v>
      </c>
      <c r="G104" s="1">
        <v>241140.93597504823</v>
      </c>
      <c r="H104" s="1">
        <v>137587.46282431949</v>
      </c>
      <c r="I104" s="1">
        <v>74432.285551104607</v>
      </c>
      <c r="J104" s="1">
        <v>467050.03040220594</v>
      </c>
      <c r="K104" s="1">
        <f>SUM(B104:J104)</f>
        <v>1780500</v>
      </c>
    </row>
    <row r="105" spans="1:11" ht="11.25" customHeight="1" x14ac:dyDescent="0.15">
      <c r="A105" s="1" t="s">
        <v>43</v>
      </c>
      <c r="B105" s="1">
        <v>0</v>
      </c>
      <c r="C105" s="1">
        <v>0.98042999999999991</v>
      </c>
      <c r="D105" s="1">
        <v>42.861110000000004</v>
      </c>
      <c r="E105" s="1">
        <v>20.544169999999998</v>
      </c>
      <c r="F105" s="1">
        <v>0</v>
      </c>
      <c r="G105" s="1">
        <v>0</v>
      </c>
      <c r="H105" s="1">
        <v>8.9187700000000003</v>
      </c>
      <c r="I105" s="1">
        <v>439.64</v>
      </c>
      <c r="J105" s="1">
        <v>-19.710799999999999</v>
      </c>
      <c r="K105" s="1">
        <f>SUM(B105:J105)</f>
        <v>493.23367999999999</v>
      </c>
    </row>
    <row r="106" spans="1:11" ht="11.25" customHeight="1" x14ac:dyDescent="0.15">
      <c r="A106" s="1" t="s">
        <v>19</v>
      </c>
      <c r="B106" s="19">
        <v>217.53309999999999</v>
      </c>
      <c r="C106" s="19">
        <v>490.39692000000002</v>
      </c>
      <c r="D106" s="19">
        <v>1247.59403</v>
      </c>
      <c r="E106" s="19">
        <v>1220.30765</v>
      </c>
      <c r="F106" s="19">
        <v>466.14236</v>
      </c>
      <c r="G106" s="19">
        <v>1043.7041200000001</v>
      </c>
      <c r="H106" s="19">
        <v>576.04584999999997</v>
      </c>
      <c r="I106" s="19">
        <v>313.79338999999999</v>
      </c>
      <c r="J106" s="19">
        <v>2004.0331799999999</v>
      </c>
      <c r="K106" s="1">
        <f>SUM(B106:J106)</f>
        <v>7579.5505999999987</v>
      </c>
    </row>
    <row r="107" spans="1:11" ht="11.25" customHeight="1" x14ac:dyDescent="0.15">
      <c r="A107" s="1" t="s">
        <v>10</v>
      </c>
      <c r="B107" s="1">
        <f t="shared" ref="B107:K107" si="0">SUM(B104:B106)</f>
        <v>51394.295854786142</v>
      </c>
      <c r="C107" s="1">
        <f t="shared" si="0"/>
        <v>115134.01099467855</v>
      </c>
      <c r="D107" s="1">
        <f t="shared" si="0"/>
        <v>298848.63962433184</v>
      </c>
      <c r="E107" s="1">
        <f t="shared" si="0"/>
        <v>287157.21325021191</v>
      </c>
      <c r="F107" s="1">
        <f t="shared" si="0"/>
        <v>111461.48529331331</v>
      </c>
      <c r="G107" s="1">
        <f t="shared" si="0"/>
        <v>242184.64009504823</v>
      </c>
      <c r="H107" s="1">
        <f t="shared" si="0"/>
        <v>138172.42744431947</v>
      </c>
      <c r="I107" s="1">
        <f t="shared" si="0"/>
        <v>75185.718941104613</v>
      </c>
      <c r="J107" s="1">
        <f t="shared" si="0"/>
        <v>469034.35278220597</v>
      </c>
      <c r="K107" s="4">
        <f t="shared" si="0"/>
        <v>1788572.78428</v>
      </c>
    </row>
    <row r="108" spans="1:11" ht="11.25" customHeight="1" x14ac:dyDescent="0.15">
      <c r="A108" s="7"/>
      <c r="K108" s="9"/>
    </row>
    <row r="109" spans="1:11" x14ac:dyDescent="0.15">
      <c r="A109" s="2">
        <v>2003</v>
      </c>
      <c r="B109" s="3" t="s">
        <v>1</v>
      </c>
      <c r="C109" s="3" t="s">
        <v>2</v>
      </c>
      <c r="D109" s="3" t="s">
        <v>3</v>
      </c>
      <c r="E109" s="3" t="s">
        <v>4</v>
      </c>
      <c r="F109" s="3" t="s">
        <v>5</v>
      </c>
      <c r="G109" s="3" t="s">
        <v>6</v>
      </c>
      <c r="H109" s="3" t="s">
        <v>7</v>
      </c>
      <c r="I109" s="3" t="s">
        <v>8</v>
      </c>
      <c r="J109" s="3" t="s">
        <v>9</v>
      </c>
      <c r="K109" s="3" t="s">
        <v>10</v>
      </c>
    </row>
    <row r="110" spans="1:11" x14ac:dyDescent="0.15">
      <c r="A110" s="1" t="s">
        <v>42</v>
      </c>
      <c r="B110" s="1">
        <v>51176.762754786141</v>
      </c>
      <c r="C110" s="1">
        <v>114642.63364467856</v>
      </c>
      <c r="D110" s="1">
        <v>297558.18448433187</v>
      </c>
      <c r="E110" s="1">
        <v>285916.36143021192</v>
      </c>
      <c r="F110" s="1">
        <v>110995.34293331331</v>
      </c>
      <c r="G110" s="1">
        <v>241140.93597504823</v>
      </c>
      <c r="H110" s="1">
        <v>137587.46282431949</v>
      </c>
      <c r="I110" s="1">
        <v>74432.285551104607</v>
      </c>
      <c r="J110" s="1">
        <v>467050.03040220594</v>
      </c>
      <c r="K110" s="1">
        <f>SUM(B110:J110)</f>
        <v>1780500</v>
      </c>
    </row>
    <row r="111" spans="1:11" x14ac:dyDescent="0.15">
      <c r="A111" s="1" t="s">
        <v>43</v>
      </c>
      <c r="B111" s="1">
        <v>0</v>
      </c>
      <c r="C111" s="1">
        <v>0</v>
      </c>
      <c r="D111" s="1">
        <v>33.13541</v>
      </c>
      <c r="E111" s="1">
        <v>0.90824000000000005</v>
      </c>
      <c r="F111" s="1">
        <v>0</v>
      </c>
      <c r="G111" s="1">
        <v>0</v>
      </c>
      <c r="H111" s="1">
        <v>0</v>
      </c>
      <c r="I111" s="1">
        <v>439.64</v>
      </c>
      <c r="J111" s="1">
        <v>-296.26719000000003</v>
      </c>
      <c r="K111" s="1">
        <f>SUM(B111:J111)</f>
        <v>177.41645999999997</v>
      </c>
    </row>
    <row r="112" spans="1:11" x14ac:dyDescent="0.15">
      <c r="A112" s="1" t="s">
        <v>19</v>
      </c>
      <c r="B112" s="19">
        <v>272.83776999999998</v>
      </c>
      <c r="C112" s="19">
        <v>606.12684000000002</v>
      </c>
      <c r="D112" s="19">
        <v>1597.57863</v>
      </c>
      <c r="E112" s="19">
        <v>1514.1910399999999</v>
      </c>
      <c r="F112" s="19">
        <v>594.62518</v>
      </c>
      <c r="G112" s="19">
        <v>1261.7200499999999</v>
      </c>
      <c r="H112" s="19">
        <v>740.1232</v>
      </c>
      <c r="I112" s="19">
        <v>397.92543999999998</v>
      </c>
      <c r="J112" s="19">
        <v>2462.0876400000002</v>
      </c>
      <c r="K112" s="1">
        <f>SUM(B112:J112)</f>
        <v>9447.2157900000002</v>
      </c>
    </row>
    <row r="113" spans="1:12" x14ac:dyDescent="0.15">
      <c r="A113" s="1" t="s">
        <v>10</v>
      </c>
      <c r="B113" s="1">
        <f t="shared" ref="B113:K113" si="1">SUM(B110:B112)</f>
        <v>51449.600524786139</v>
      </c>
      <c r="C113" s="1">
        <f t="shared" si="1"/>
        <v>115248.76048467855</v>
      </c>
      <c r="D113" s="1">
        <f t="shared" si="1"/>
        <v>299188.89852433186</v>
      </c>
      <c r="E113" s="1">
        <f t="shared" si="1"/>
        <v>287431.46071021195</v>
      </c>
      <c r="F113" s="1">
        <f t="shared" si="1"/>
        <v>111589.96811331331</v>
      </c>
      <c r="G113" s="1">
        <f t="shared" si="1"/>
        <v>242402.65602504823</v>
      </c>
      <c r="H113" s="1">
        <f t="shared" si="1"/>
        <v>138327.58602431949</v>
      </c>
      <c r="I113" s="1">
        <f t="shared" si="1"/>
        <v>75269.850991104613</v>
      </c>
      <c r="J113" s="1">
        <f t="shared" si="1"/>
        <v>469215.85085220594</v>
      </c>
      <c r="K113" s="4">
        <f t="shared" si="1"/>
        <v>1790124.63225</v>
      </c>
    </row>
    <row r="114" spans="1:12" x14ac:dyDescent="0.15">
      <c r="A114" s="7"/>
      <c r="B114" s="7"/>
    </row>
    <row r="115" spans="1:12" x14ac:dyDescent="0.15">
      <c r="A115" s="2">
        <v>2004</v>
      </c>
      <c r="B115" s="3" t="s">
        <v>1</v>
      </c>
      <c r="C115" s="3" t="s">
        <v>2</v>
      </c>
      <c r="D115" s="3" t="s">
        <v>3</v>
      </c>
      <c r="E115" s="3" t="s">
        <v>4</v>
      </c>
      <c r="F115" s="3" t="s">
        <v>5</v>
      </c>
      <c r="G115" s="3" t="s">
        <v>6</v>
      </c>
      <c r="H115" s="3" t="s">
        <v>7</v>
      </c>
      <c r="I115" s="3" t="s">
        <v>8</v>
      </c>
      <c r="J115" s="3" t="s">
        <v>9</v>
      </c>
      <c r="K115" s="3" t="s">
        <v>10</v>
      </c>
    </row>
    <row r="116" spans="1:12" x14ac:dyDescent="0.15">
      <c r="A116" s="1" t="s">
        <v>42</v>
      </c>
      <c r="B116" s="1">
        <v>51208.565338131331</v>
      </c>
      <c r="C116" s="1">
        <v>114483.59207887939</v>
      </c>
      <c r="D116" s="1">
        <v>299790.36022701371</v>
      </c>
      <c r="E116" s="1">
        <v>285691.11734604347</v>
      </c>
      <c r="F116" s="1">
        <v>112559.12835177242</v>
      </c>
      <c r="G116" s="1">
        <v>238170.25003277438</v>
      </c>
      <c r="H116" s="1">
        <v>138932.17736194623</v>
      </c>
      <c r="I116" s="1">
        <v>75447.160190305178</v>
      </c>
      <c r="J116" s="1">
        <v>464217.64907313383</v>
      </c>
      <c r="K116" s="1">
        <f>SUM(B116:J116)</f>
        <v>1780500</v>
      </c>
    </row>
    <row r="117" spans="1:12" x14ac:dyDescent="0.15">
      <c r="A117" s="1" t="s">
        <v>43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439.64</v>
      </c>
      <c r="J117" s="1">
        <v>128.15549999999999</v>
      </c>
      <c r="K117" s="1">
        <f>SUM(B117:J117)</f>
        <v>567.79549999999995</v>
      </c>
    </row>
    <row r="118" spans="1:12" x14ac:dyDescent="0.15">
      <c r="A118" s="1" t="s">
        <v>19</v>
      </c>
      <c r="B118" s="19">
        <v>220.48848000000001</v>
      </c>
      <c r="C118" s="19">
        <v>493.03674999999998</v>
      </c>
      <c r="D118" s="19">
        <v>1279.2925600000001</v>
      </c>
      <c r="E118" s="19">
        <v>1229.52954</v>
      </c>
      <c r="F118" s="19">
        <v>476.95945999999998</v>
      </c>
      <c r="G118" s="19">
        <v>1036.60211</v>
      </c>
      <c r="H118" s="19">
        <v>591.79722000000004</v>
      </c>
      <c r="I118" s="19">
        <v>320.01454000000001</v>
      </c>
      <c r="J118" s="19">
        <v>2008.1295</v>
      </c>
      <c r="K118" s="1">
        <f>SUM(B118:J118)</f>
        <v>7655.8501600000009</v>
      </c>
    </row>
    <row r="119" spans="1:12" x14ac:dyDescent="0.15">
      <c r="A119" s="1" t="s">
        <v>10</v>
      </c>
      <c r="B119" s="1">
        <f t="shared" ref="B119:K119" si="2">SUM(B116:B118)</f>
        <v>51429.053818131331</v>
      </c>
      <c r="C119" s="1">
        <f t="shared" si="2"/>
        <v>114976.62882887939</v>
      </c>
      <c r="D119" s="1">
        <f t="shared" si="2"/>
        <v>301069.65278701368</v>
      </c>
      <c r="E119" s="1">
        <f t="shared" si="2"/>
        <v>286920.64688604348</v>
      </c>
      <c r="F119" s="1">
        <f t="shared" si="2"/>
        <v>113036.08781177242</v>
      </c>
      <c r="G119" s="1">
        <f t="shared" si="2"/>
        <v>239206.85214277438</v>
      </c>
      <c r="H119" s="1">
        <f t="shared" si="2"/>
        <v>139523.97458194624</v>
      </c>
      <c r="I119" s="1">
        <f t="shared" si="2"/>
        <v>76206.814730305181</v>
      </c>
      <c r="J119" s="1">
        <f t="shared" si="2"/>
        <v>466353.9340731338</v>
      </c>
      <c r="K119" s="4">
        <f t="shared" si="2"/>
        <v>1788723.6456599999</v>
      </c>
    </row>
    <row r="120" spans="1:12" x14ac:dyDescent="0.15">
      <c r="A120" s="7"/>
      <c r="B120" s="7"/>
    </row>
    <row r="121" spans="1:12" x14ac:dyDescent="0.15">
      <c r="A121" s="2">
        <v>2005</v>
      </c>
      <c r="B121" s="3" t="s">
        <v>1</v>
      </c>
      <c r="C121" s="3" t="s">
        <v>2</v>
      </c>
      <c r="D121" s="3" t="s">
        <v>3</v>
      </c>
      <c r="E121" s="3" t="s">
        <v>4</v>
      </c>
      <c r="F121" s="3" t="s">
        <v>5</v>
      </c>
      <c r="G121" s="3" t="s">
        <v>6</v>
      </c>
      <c r="H121" s="3" t="s">
        <v>7</v>
      </c>
      <c r="I121" s="3" t="s">
        <v>8</v>
      </c>
      <c r="J121" s="3" t="s">
        <v>9</v>
      </c>
      <c r="K121" s="3" t="s">
        <v>10</v>
      </c>
    </row>
    <row r="122" spans="1:12" x14ac:dyDescent="0.15">
      <c r="A122" s="1" t="s">
        <v>42</v>
      </c>
      <c r="B122" s="1">
        <v>51200.322</v>
      </c>
      <c r="C122" s="1">
        <v>114438.55499999999</v>
      </c>
      <c r="D122" s="1">
        <v>299785.55499999999</v>
      </c>
      <c r="E122" s="1">
        <v>285551.75599999999</v>
      </c>
      <c r="F122" s="1">
        <v>112669.8</v>
      </c>
      <c r="G122" s="1">
        <v>238139.28200000001</v>
      </c>
      <c r="H122" s="1">
        <v>138968.46299999999</v>
      </c>
      <c r="I122" s="1">
        <v>75409.81</v>
      </c>
      <c r="J122" s="1">
        <v>464336.45699999999</v>
      </c>
      <c r="K122" s="1">
        <f>SUM(B122:J122)</f>
        <v>1780500</v>
      </c>
    </row>
    <row r="123" spans="1:12" x14ac:dyDescent="0.15">
      <c r="A123" s="1" t="s">
        <v>43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278.44499999999999</v>
      </c>
      <c r="J123" s="1">
        <v>21.377089999999999</v>
      </c>
      <c r="K123" s="1">
        <f>SUM(B123:J123)</f>
        <v>299.82209</v>
      </c>
    </row>
    <row r="124" spans="1:12" x14ac:dyDescent="0.15">
      <c r="A124" s="1" t="s">
        <v>19</v>
      </c>
      <c r="B124" s="1">
        <v>201.702</v>
      </c>
      <c r="C124" s="1">
        <v>456.43738999999999</v>
      </c>
      <c r="D124" s="1">
        <v>1184.32745</v>
      </c>
      <c r="E124" s="1">
        <v>1138.25846</v>
      </c>
      <c r="F124" s="1">
        <v>443.97262000000001</v>
      </c>
      <c r="G124" s="1">
        <v>959.65251999999998</v>
      </c>
      <c r="H124" s="1">
        <v>547.86662000000001</v>
      </c>
      <c r="I124" s="1">
        <v>296.25905</v>
      </c>
      <c r="J124" s="1">
        <v>1859.06098</v>
      </c>
      <c r="K124" s="1">
        <f>SUM(B124:J124)</f>
        <v>7087.5370899999998</v>
      </c>
      <c r="L124" s="12"/>
    </row>
    <row r="125" spans="1:12" x14ac:dyDescent="0.15">
      <c r="A125" s="1" t="s">
        <v>10</v>
      </c>
      <c r="B125" s="1">
        <f t="shared" ref="B125:K125" si="3">SUM(B122:B124)</f>
        <v>51402.023999999998</v>
      </c>
      <c r="C125" s="1">
        <f t="shared" si="3"/>
        <v>114894.99239</v>
      </c>
      <c r="D125" s="1">
        <f t="shared" si="3"/>
        <v>300969.88244999998</v>
      </c>
      <c r="E125" s="1">
        <f t="shared" si="3"/>
        <v>286690.01445999998</v>
      </c>
      <c r="F125" s="1">
        <f t="shared" si="3"/>
        <v>113113.77262</v>
      </c>
      <c r="G125" s="1">
        <f t="shared" si="3"/>
        <v>239098.93452000001</v>
      </c>
      <c r="H125" s="1">
        <f t="shared" si="3"/>
        <v>139516.32961999997</v>
      </c>
      <c r="I125" s="1">
        <f t="shared" si="3"/>
        <v>75984.514049999998</v>
      </c>
      <c r="J125" s="1">
        <f t="shared" si="3"/>
        <v>466216.89507000003</v>
      </c>
      <c r="K125" s="4">
        <f t="shared" si="3"/>
        <v>1787887.3591799999</v>
      </c>
    </row>
    <row r="127" spans="1:12" x14ac:dyDescent="0.15">
      <c r="A127" s="2">
        <v>2006</v>
      </c>
      <c r="B127" s="3" t="s">
        <v>1</v>
      </c>
      <c r="C127" s="3" t="s">
        <v>2</v>
      </c>
      <c r="D127" s="3" t="s">
        <v>3</v>
      </c>
      <c r="E127" s="3" t="s">
        <v>4</v>
      </c>
      <c r="F127" s="3" t="s">
        <v>5</v>
      </c>
      <c r="G127" s="3" t="s">
        <v>6</v>
      </c>
      <c r="H127" s="3" t="s">
        <v>7</v>
      </c>
      <c r="I127" s="3" t="s">
        <v>8</v>
      </c>
      <c r="J127" s="3" t="s">
        <v>9</v>
      </c>
      <c r="K127" s="3" t="s">
        <v>10</v>
      </c>
    </row>
    <row r="128" spans="1:12" x14ac:dyDescent="0.15">
      <c r="A128" s="1" t="s">
        <v>42</v>
      </c>
      <c r="B128" s="1">
        <v>51206</v>
      </c>
      <c r="C128" s="1">
        <v>114470</v>
      </c>
      <c r="D128" s="1">
        <v>299788</v>
      </c>
      <c r="E128" s="1">
        <v>285651</v>
      </c>
      <c r="F128" s="1">
        <v>112593</v>
      </c>
      <c r="G128" s="1">
        <v>238160</v>
      </c>
      <c r="H128" s="1">
        <v>138943</v>
      </c>
      <c r="I128" s="1">
        <v>75436</v>
      </c>
      <c r="J128" s="1">
        <v>464253</v>
      </c>
      <c r="K128" s="1">
        <f>SUM(B128:J128)</f>
        <v>1780500</v>
      </c>
    </row>
    <row r="129" spans="1:12" x14ac:dyDescent="0.15">
      <c r="A129" s="1" t="s">
        <v>43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105.13200000000001</v>
      </c>
      <c r="J129" s="1">
        <v>17.602869999999999</v>
      </c>
      <c r="K129" s="1">
        <f>SUM(B129:J129)</f>
        <v>122.73487</v>
      </c>
    </row>
    <row r="130" spans="1:12" x14ac:dyDescent="0.15">
      <c r="A130" s="1" t="s">
        <v>19</v>
      </c>
      <c r="B130" s="1">
        <v>196.96086</v>
      </c>
      <c r="C130" s="1">
        <v>436.6687</v>
      </c>
      <c r="D130" s="1">
        <v>1166.6514099999999</v>
      </c>
      <c r="E130" s="1">
        <v>1090.02397</v>
      </c>
      <c r="F130" s="1">
        <v>443.20024000000001</v>
      </c>
      <c r="G130" s="1">
        <v>888.12967000000003</v>
      </c>
      <c r="H130" s="1">
        <v>541.81580000000008</v>
      </c>
      <c r="I130" s="1">
        <v>297.76148000000001</v>
      </c>
      <c r="J130" s="1">
        <v>1752.83185</v>
      </c>
      <c r="K130" s="1">
        <f>SUM(B130:J130)</f>
        <v>6814.0439800000004</v>
      </c>
    </row>
    <row r="131" spans="1:12" x14ac:dyDescent="0.15">
      <c r="A131" s="1" t="s">
        <v>10</v>
      </c>
      <c r="B131" s="1">
        <f t="shared" ref="B131:K131" si="4">SUM(B128:B130)</f>
        <v>51402.960859999999</v>
      </c>
      <c r="C131" s="1">
        <f t="shared" si="4"/>
        <v>114906.66869999999</v>
      </c>
      <c r="D131" s="1">
        <f t="shared" si="4"/>
        <v>300954.65140999999</v>
      </c>
      <c r="E131" s="1">
        <f t="shared" si="4"/>
        <v>286741.02396999998</v>
      </c>
      <c r="F131" s="1">
        <f t="shared" si="4"/>
        <v>113036.20024000001</v>
      </c>
      <c r="G131" s="1">
        <f t="shared" si="4"/>
        <v>239048.12966999999</v>
      </c>
      <c r="H131" s="1">
        <f t="shared" si="4"/>
        <v>139484.81580000001</v>
      </c>
      <c r="I131" s="1">
        <f t="shared" si="4"/>
        <v>75838.893479999999</v>
      </c>
      <c r="J131" s="1">
        <f t="shared" si="4"/>
        <v>466023.43472000002</v>
      </c>
      <c r="K131" s="4">
        <f t="shared" si="4"/>
        <v>1787436.7788500001</v>
      </c>
    </row>
    <row r="133" spans="1:12" x14ac:dyDescent="0.15">
      <c r="A133" s="2">
        <v>2007</v>
      </c>
      <c r="B133" s="3" t="s">
        <v>1</v>
      </c>
      <c r="C133" s="3" t="s">
        <v>2</v>
      </c>
      <c r="D133" s="3" t="s">
        <v>3</v>
      </c>
      <c r="E133" s="3" t="s">
        <v>4</v>
      </c>
      <c r="F133" s="3" t="s">
        <v>5</v>
      </c>
      <c r="G133" s="3" t="s">
        <v>6</v>
      </c>
      <c r="H133" s="3" t="s">
        <v>7</v>
      </c>
      <c r="I133" s="3" t="s">
        <v>8</v>
      </c>
      <c r="J133" s="3" t="s">
        <v>9</v>
      </c>
      <c r="K133" s="3" t="s">
        <v>10</v>
      </c>
    </row>
    <row r="134" spans="1:12" x14ac:dyDescent="0.15">
      <c r="A134" s="1" t="s">
        <v>42</v>
      </c>
      <c r="B134" s="1">
        <v>51206</v>
      </c>
      <c r="C134" s="1">
        <v>114470</v>
      </c>
      <c r="D134" s="1">
        <v>299788</v>
      </c>
      <c r="E134" s="1">
        <v>285651</v>
      </c>
      <c r="F134" s="1">
        <v>112593</v>
      </c>
      <c r="G134" s="1">
        <v>238160</v>
      </c>
      <c r="H134" s="1">
        <v>138943</v>
      </c>
      <c r="I134" s="1">
        <v>75436</v>
      </c>
      <c r="J134" s="1">
        <v>464253</v>
      </c>
      <c r="K134" s="1">
        <f>SUM(B134:J134)</f>
        <v>1780500</v>
      </c>
    </row>
    <row r="135" spans="1:12" x14ac:dyDescent="0.15">
      <c r="A135" s="1" t="s">
        <v>43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2.0209999999999999</v>
      </c>
      <c r="J135" s="1">
        <v>7.8720699999999999</v>
      </c>
      <c r="K135" s="1">
        <f>SUM(B135:J135)</f>
        <v>9.8930699999999998</v>
      </c>
    </row>
    <row r="136" spans="1:12" x14ac:dyDescent="0.15">
      <c r="A136" s="1" t="s">
        <v>19</v>
      </c>
      <c r="B136" s="21">
        <v>187.48302999999999</v>
      </c>
      <c r="C136" s="21">
        <v>418.58190000000002</v>
      </c>
      <c r="D136" s="21">
        <v>1096.25494</v>
      </c>
      <c r="E136" s="21">
        <v>1044.17632</v>
      </c>
      <c r="F136" s="21">
        <v>411.42109999999997</v>
      </c>
      <c r="G136" s="21">
        <v>871.01490999999999</v>
      </c>
      <c r="H136" s="21">
        <v>507.76653999999996</v>
      </c>
      <c r="I136" s="21">
        <v>276.01668000000001</v>
      </c>
      <c r="J136" s="21">
        <v>1697.11202</v>
      </c>
      <c r="K136" s="1">
        <f>SUM(B136:J136)</f>
        <v>6509.8274399999991</v>
      </c>
      <c r="L136" s="17"/>
    </row>
    <row r="137" spans="1:12" x14ac:dyDescent="0.15">
      <c r="A137" s="1" t="s">
        <v>10</v>
      </c>
      <c r="B137" s="1">
        <f t="shared" ref="B137:K137" si="5">SUM(B134:B136)</f>
        <v>51393.483030000003</v>
      </c>
      <c r="C137" s="1">
        <f t="shared" si="5"/>
        <v>114888.5819</v>
      </c>
      <c r="D137" s="1">
        <f t="shared" si="5"/>
        <v>300884.25494000001</v>
      </c>
      <c r="E137" s="1">
        <f t="shared" si="5"/>
        <v>286695.17632000003</v>
      </c>
      <c r="F137" s="1">
        <f t="shared" si="5"/>
        <v>113004.42110000001</v>
      </c>
      <c r="G137" s="1">
        <f t="shared" si="5"/>
        <v>239031.01491</v>
      </c>
      <c r="H137" s="1">
        <f t="shared" si="5"/>
        <v>139450.76654000001</v>
      </c>
      <c r="I137" s="1">
        <f t="shared" si="5"/>
        <v>75714.037679999994</v>
      </c>
      <c r="J137" s="1">
        <f t="shared" si="5"/>
        <v>465957.98408999998</v>
      </c>
      <c r="K137" s="4">
        <f t="shared" si="5"/>
        <v>1787019.7205099999</v>
      </c>
    </row>
    <row r="138" spans="1:12" x14ac:dyDescent="0.15">
      <c r="K138" s="4"/>
    </row>
    <row r="139" spans="1:12" x14ac:dyDescent="0.15">
      <c r="A139" s="2">
        <v>2008</v>
      </c>
      <c r="B139" s="3" t="s">
        <v>1</v>
      </c>
      <c r="C139" s="3" t="s">
        <v>2</v>
      </c>
      <c r="D139" s="3" t="s">
        <v>3</v>
      </c>
      <c r="E139" s="3" t="s">
        <v>4</v>
      </c>
      <c r="F139" s="3" t="s">
        <v>5</v>
      </c>
      <c r="G139" s="3" t="s">
        <v>6</v>
      </c>
      <c r="H139" s="3" t="s">
        <v>7</v>
      </c>
      <c r="I139" s="3" t="s">
        <v>8</v>
      </c>
      <c r="J139" s="3" t="s">
        <v>9</v>
      </c>
      <c r="K139" s="3" t="s">
        <v>10</v>
      </c>
    </row>
    <row r="140" spans="1:12" x14ac:dyDescent="0.15">
      <c r="A140" s="1" t="s">
        <v>42</v>
      </c>
      <c r="B140" s="1">
        <v>51206</v>
      </c>
      <c r="C140" s="1">
        <v>114470</v>
      </c>
      <c r="D140" s="1">
        <v>299788</v>
      </c>
      <c r="E140" s="1">
        <v>285651</v>
      </c>
      <c r="F140" s="1">
        <v>112593</v>
      </c>
      <c r="G140" s="1">
        <v>238160</v>
      </c>
      <c r="H140" s="1">
        <v>138943</v>
      </c>
      <c r="I140" s="1">
        <v>75436</v>
      </c>
      <c r="J140" s="1">
        <v>464253</v>
      </c>
      <c r="K140" s="1">
        <f>SUM(B140:J140)</f>
        <v>1780500</v>
      </c>
    </row>
    <row r="141" spans="1:12" x14ac:dyDescent="0.15">
      <c r="A141" s="1" t="s">
        <v>43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-2.81271</v>
      </c>
      <c r="J141" s="1">
        <v>0</v>
      </c>
      <c r="K141" s="1">
        <f>SUM(B141:J141)</f>
        <v>-2.81271</v>
      </c>
    </row>
    <row r="142" spans="1:12" x14ac:dyDescent="0.15">
      <c r="A142" s="1" t="s">
        <v>19</v>
      </c>
      <c r="B142" s="21">
        <v>185.90630999999999</v>
      </c>
      <c r="C142" s="21">
        <v>415.06165000000004</v>
      </c>
      <c r="D142" s="21">
        <v>1087.0355</v>
      </c>
      <c r="E142" s="21">
        <v>1035.3948599999999</v>
      </c>
      <c r="F142" s="21">
        <v>407.96105999999997</v>
      </c>
      <c r="G142" s="21">
        <v>863.68972999999994</v>
      </c>
      <c r="H142" s="21">
        <v>503.49624999999997</v>
      </c>
      <c r="I142" s="21">
        <v>273.69540000000001</v>
      </c>
      <c r="J142" s="21">
        <v>1682.8393899999999</v>
      </c>
      <c r="K142" s="1">
        <f>SUM(B142:J142)</f>
        <v>6455.0801499999998</v>
      </c>
    </row>
    <row r="143" spans="1:12" x14ac:dyDescent="0.15">
      <c r="A143" s="1" t="s">
        <v>10</v>
      </c>
      <c r="B143" s="1">
        <f t="shared" ref="B143:K143" si="6">SUM(B140:B142)</f>
        <v>51391.906309999998</v>
      </c>
      <c r="C143" s="1">
        <f t="shared" si="6"/>
        <v>114885.06165</v>
      </c>
      <c r="D143" s="1">
        <f t="shared" si="6"/>
        <v>300875.0355</v>
      </c>
      <c r="E143" s="1">
        <f t="shared" si="6"/>
        <v>286686.39486</v>
      </c>
      <c r="F143" s="1">
        <f t="shared" si="6"/>
        <v>113000.96106</v>
      </c>
      <c r="G143" s="1">
        <f t="shared" si="6"/>
        <v>239023.68973000001</v>
      </c>
      <c r="H143" s="1">
        <f t="shared" si="6"/>
        <v>139446.49625</v>
      </c>
      <c r="I143" s="1">
        <f t="shared" si="6"/>
        <v>75706.882689999999</v>
      </c>
      <c r="J143" s="1">
        <f t="shared" si="6"/>
        <v>465935.83938999998</v>
      </c>
      <c r="K143" s="4">
        <f t="shared" si="6"/>
        <v>1786952.2674400001</v>
      </c>
    </row>
    <row r="144" spans="1:12" x14ac:dyDescent="0.15">
      <c r="K144" s="4"/>
    </row>
    <row r="145" spans="1:11" x14ac:dyDescent="0.15">
      <c r="A145" s="1" t="s">
        <v>25</v>
      </c>
    </row>
    <row r="146" spans="1:11" x14ac:dyDescent="0.15">
      <c r="A146" s="7" t="s">
        <v>44</v>
      </c>
    </row>
    <row r="147" spans="1:11" x14ac:dyDescent="0.15">
      <c r="A147" s="7" t="s">
        <v>59</v>
      </c>
    </row>
    <row r="148" spans="1:11" x14ac:dyDescent="0.15">
      <c r="K148" s="4"/>
    </row>
    <row r="149" spans="1:11" x14ac:dyDescent="0.15">
      <c r="A149" s="2" t="s">
        <v>19</v>
      </c>
      <c r="B149" s="3" t="s">
        <v>1</v>
      </c>
      <c r="C149" s="3" t="s">
        <v>2</v>
      </c>
      <c r="D149" s="3" t="s">
        <v>3</v>
      </c>
      <c r="E149" s="3" t="s">
        <v>4</v>
      </c>
      <c r="F149" s="3" t="s">
        <v>5</v>
      </c>
      <c r="G149" s="3" t="s">
        <v>6</v>
      </c>
      <c r="H149" s="3" t="s">
        <v>7</v>
      </c>
      <c r="I149" s="3" t="s">
        <v>8</v>
      </c>
      <c r="J149" s="3" t="s">
        <v>9</v>
      </c>
      <c r="K149" s="3" t="s">
        <v>10</v>
      </c>
    </row>
    <row r="150" spans="1:11" x14ac:dyDescent="0.15">
      <c r="A150" s="12" t="s">
        <v>57</v>
      </c>
      <c r="B150" s="21">
        <v>125.548</v>
      </c>
      <c r="C150" s="21">
        <v>280.30333999999999</v>
      </c>
      <c r="D150" s="21">
        <v>734.10703999999998</v>
      </c>
      <c r="E150" s="21">
        <v>699.23258999999996</v>
      </c>
      <c r="F150" s="21">
        <v>275.50810999999999</v>
      </c>
      <c r="G150" s="21">
        <v>583.27507000000003</v>
      </c>
      <c r="H150" s="21">
        <v>340.02582999999998</v>
      </c>
      <c r="I150" s="21">
        <v>184.83455000000001</v>
      </c>
      <c r="J150" s="21">
        <v>1136.47093</v>
      </c>
      <c r="K150" s="4">
        <f t="shared" ref="K150:K160" si="7">SUM(B150:J150)</f>
        <v>4359.3054600000005</v>
      </c>
    </row>
    <row r="151" spans="1:11" x14ac:dyDescent="0.15">
      <c r="A151" s="12" t="s">
        <v>58</v>
      </c>
      <c r="B151" s="21">
        <v>84.10363000000001</v>
      </c>
      <c r="C151" s="21">
        <v>187.77304000000001</v>
      </c>
      <c r="D151" s="21">
        <v>491.77260999999999</v>
      </c>
      <c r="E151" s="21">
        <v>468.41048999999998</v>
      </c>
      <c r="F151" s="21">
        <v>184.56073999999998</v>
      </c>
      <c r="G151" s="21">
        <v>390.73145</v>
      </c>
      <c r="H151" s="21">
        <v>227.78066000000001</v>
      </c>
      <c r="I151" s="21">
        <v>123.81922999999999</v>
      </c>
      <c r="J151" s="21">
        <v>761.31306000000006</v>
      </c>
      <c r="K151" s="4">
        <f t="shared" si="7"/>
        <v>2920.2649099999999</v>
      </c>
    </row>
    <row r="152" spans="1:11" x14ac:dyDescent="0.15">
      <c r="A152" s="12" t="s">
        <v>60</v>
      </c>
      <c r="B152" s="21">
        <v>70.494039999999998</v>
      </c>
      <c r="C152" s="21">
        <v>157.38773</v>
      </c>
      <c r="D152" s="21">
        <v>412.1943</v>
      </c>
      <c r="E152" s="21">
        <v>392.61261999999999</v>
      </c>
      <c r="F152" s="21">
        <v>154.69524999999999</v>
      </c>
      <c r="G152" s="21">
        <v>327.50353999999999</v>
      </c>
      <c r="H152" s="21">
        <v>190.92135000000002</v>
      </c>
      <c r="I152" s="21">
        <v>103.78288999999999</v>
      </c>
      <c r="J152" s="21">
        <v>638.11788999999999</v>
      </c>
      <c r="K152" s="4">
        <f t="shared" si="7"/>
        <v>2447.7096099999999</v>
      </c>
    </row>
    <row r="153" spans="1:11" x14ac:dyDescent="0.15">
      <c r="A153" s="12" t="s">
        <v>61</v>
      </c>
      <c r="B153" s="21">
        <v>534.34467000000006</v>
      </c>
      <c r="C153" s="21">
        <v>1192.9986799999999</v>
      </c>
      <c r="D153" s="21">
        <v>3124.43201</v>
      </c>
      <c r="E153" s="21">
        <v>2976.0029300000001</v>
      </c>
      <c r="F153" s="21">
        <v>1172.58969</v>
      </c>
      <c r="G153" s="21">
        <v>2482.4762599999999</v>
      </c>
      <c r="H153" s="21">
        <v>1447.1834699999999</v>
      </c>
      <c r="I153" s="21">
        <v>786.67408999999998</v>
      </c>
      <c r="J153" s="21">
        <v>4836.9324500000002</v>
      </c>
      <c r="K153" s="4">
        <f t="shared" si="7"/>
        <v>18553.634250000003</v>
      </c>
    </row>
    <row r="154" spans="1:11" x14ac:dyDescent="0.15">
      <c r="A154" s="12" t="s">
        <v>62</v>
      </c>
      <c r="B154" s="1">
        <v>60.135779999999997</v>
      </c>
      <c r="C154" s="1">
        <v>134.26147</v>
      </c>
      <c r="D154" s="1">
        <v>351.62723999999997</v>
      </c>
      <c r="E154" s="1">
        <v>334.92286000000001</v>
      </c>
      <c r="F154" s="1">
        <v>131.96462</v>
      </c>
      <c r="G154" s="1">
        <v>279.38078999999999</v>
      </c>
      <c r="H154" s="1">
        <v>162.86773000000002</v>
      </c>
      <c r="I154" s="1">
        <v>88.533229999999989</v>
      </c>
      <c r="J154" s="1">
        <v>544.35405000000003</v>
      </c>
      <c r="K154" s="4">
        <f t="shared" si="7"/>
        <v>2088.0477700000001</v>
      </c>
    </row>
    <row r="155" spans="1:11" x14ac:dyDescent="0.15">
      <c r="A155" s="12" t="s">
        <v>63</v>
      </c>
      <c r="B155" s="1">
        <v>48.963639999999998</v>
      </c>
      <c r="C155" s="1">
        <v>109.31813000000001</v>
      </c>
      <c r="D155" s="1">
        <v>286.30128999999999</v>
      </c>
      <c r="E155" s="1">
        <v>272.70028000000002</v>
      </c>
      <c r="F155" s="1">
        <v>107.44799</v>
      </c>
      <c r="G155" s="1">
        <v>227.47691</v>
      </c>
      <c r="H155" s="1">
        <v>132.60986</v>
      </c>
      <c r="I155" s="1">
        <v>72.085359999999994</v>
      </c>
      <c r="J155" s="1">
        <v>443.22295000000003</v>
      </c>
      <c r="K155" s="4">
        <f t="shared" si="7"/>
        <v>1700.1264100000001</v>
      </c>
    </row>
    <row r="156" spans="1:11" x14ac:dyDescent="0.15">
      <c r="A156" s="12" t="s">
        <v>64</v>
      </c>
      <c r="B156" s="1">
        <v>45.572789999999998</v>
      </c>
      <c r="C156" s="1">
        <v>101.74759</v>
      </c>
      <c r="D156" s="1">
        <v>266.47424000000001</v>
      </c>
      <c r="E156" s="1">
        <v>253.81514000000001</v>
      </c>
      <c r="F156" s="1">
        <v>100.00696000000001</v>
      </c>
      <c r="G156" s="1">
        <v>211.7236</v>
      </c>
      <c r="H156" s="1">
        <v>123.42631</v>
      </c>
      <c r="I156" s="1">
        <v>67.093279999999993</v>
      </c>
      <c r="J156" s="1">
        <v>412.52871999999996</v>
      </c>
      <c r="K156" s="4">
        <f t="shared" si="7"/>
        <v>1582.3886300000001</v>
      </c>
    </row>
    <row r="157" spans="1:11" x14ac:dyDescent="0.15">
      <c r="A157" s="12" t="s">
        <v>65</v>
      </c>
      <c r="B157" s="1">
        <v>265.10366999999997</v>
      </c>
      <c r="C157" s="1">
        <v>591.88076999999998</v>
      </c>
      <c r="D157" s="1">
        <v>1550.1200900000001</v>
      </c>
      <c r="E157" s="1">
        <v>1476.48018</v>
      </c>
      <c r="F157" s="1">
        <v>581.75528000000008</v>
      </c>
      <c r="G157" s="1">
        <v>1231.6274900000001</v>
      </c>
      <c r="H157" s="1">
        <v>717.98911999999996</v>
      </c>
      <c r="I157" s="1">
        <v>390.29151999999999</v>
      </c>
      <c r="J157" s="1">
        <v>2399.74055</v>
      </c>
      <c r="K157" s="4">
        <f t="shared" si="7"/>
        <v>9204.9886700000006</v>
      </c>
    </row>
    <row r="158" spans="1:11" x14ac:dyDescent="0.15">
      <c r="A158" s="12" t="s">
        <v>68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4">
        <f t="shared" si="7"/>
        <v>0</v>
      </c>
    </row>
    <row r="159" spans="1:11" x14ac:dyDescent="0.15">
      <c r="A159" s="12" t="s">
        <v>69</v>
      </c>
      <c r="B159" s="1">
        <v>27.262259999999998</v>
      </c>
      <c r="C159" s="1">
        <v>60.866779999999999</v>
      </c>
      <c r="D159" s="1">
        <v>159.40848</v>
      </c>
      <c r="E159" s="1">
        <v>151.83563000000001</v>
      </c>
      <c r="F159" s="1">
        <v>59.825510000000001</v>
      </c>
      <c r="G159" s="1">
        <v>126.65591000000001</v>
      </c>
      <c r="H159" s="1">
        <v>73.835279999999997</v>
      </c>
      <c r="I159" s="1">
        <v>40.136099999999999</v>
      </c>
      <c r="J159" s="1">
        <v>246.78023000000002</v>
      </c>
      <c r="K159" s="4">
        <f t="shared" si="7"/>
        <v>946.60617999999999</v>
      </c>
    </row>
    <row r="160" spans="1:11" x14ac:dyDescent="0.15">
      <c r="A160" s="12" t="s">
        <v>70</v>
      </c>
      <c r="B160" s="1">
        <v>32.715310000000002</v>
      </c>
      <c r="C160" s="1">
        <v>73.041460000000001</v>
      </c>
      <c r="D160" s="1">
        <v>191.29366000000002</v>
      </c>
      <c r="E160" s="1">
        <v>182.20607999999999</v>
      </c>
      <c r="F160" s="1">
        <v>71.791920000000005</v>
      </c>
      <c r="G160" s="1">
        <v>151.98985999999999</v>
      </c>
      <c r="H160" s="1">
        <v>88.603949999999998</v>
      </c>
      <c r="I160" s="1">
        <v>48.164199999999994</v>
      </c>
      <c r="J160" s="1">
        <v>296.14166999999998</v>
      </c>
      <c r="K160" s="4">
        <f t="shared" si="7"/>
        <v>1135.94811</v>
      </c>
    </row>
    <row r="161" spans="1:11" x14ac:dyDescent="0.15">
      <c r="K161" s="4"/>
    </row>
    <row r="162" spans="1:11" x14ac:dyDescent="0.15">
      <c r="A162" s="1" t="s">
        <v>66</v>
      </c>
      <c r="B162" s="1" t="s">
        <v>26</v>
      </c>
      <c r="K162" s="4"/>
    </row>
    <row r="163" spans="1:11" x14ac:dyDescent="0.15">
      <c r="K163" s="4"/>
    </row>
    <row r="164" spans="1:11" x14ac:dyDescent="0.15">
      <c r="K164" s="4"/>
    </row>
    <row r="165" spans="1:11" x14ac:dyDescent="0.15">
      <c r="A165" s="4" t="s">
        <v>67</v>
      </c>
      <c r="K165" s="4"/>
    </row>
    <row r="166" spans="1:11" x14ac:dyDescent="0.15">
      <c r="B166" s="3" t="s">
        <v>1</v>
      </c>
      <c r="C166" s="3" t="s">
        <v>2</v>
      </c>
      <c r="D166" s="3" t="s">
        <v>3</v>
      </c>
      <c r="E166" s="3" t="s">
        <v>4</v>
      </c>
      <c r="F166" s="3" t="s">
        <v>5</v>
      </c>
      <c r="G166" s="3" t="s">
        <v>6</v>
      </c>
      <c r="H166" s="3" t="s">
        <v>7</v>
      </c>
      <c r="I166" s="3" t="s">
        <v>8</v>
      </c>
      <c r="J166" s="3" t="s">
        <v>9</v>
      </c>
      <c r="K166" s="3" t="s">
        <v>10</v>
      </c>
    </row>
    <row r="167" spans="1:11" x14ac:dyDescent="0.15">
      <c r="A167" s="12" t="s">
        <v>64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30000</v>
      </c>
      <c r="K167" s="4">
        <f>SUM(B167:J167)</f>
        <v>30000</v>
      </c>
    </row>
    <row r="168" spans="1:11" x14ac:dyDescent="0.15">
      <c r="A168" s="12" t="s">
        <v>65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4">
        <f>SUM(B168:J168)</f>
        <v>0</v>
      </c>
    </row>
    <row r="169" spans="1:11" x14ac:dyDescent="0.15">
      <c r="A169" s="12" t="s">
        <v>68</v>
      </c>
      <c r="B169" s="1">
        <v>1948</v>
      </c>
      <c r="C169" s="1">
        <v>4349</v>
      </c>
      <c r="D169" s="1">
        <v>11389</v>
      </c>
      <c r="E169" s="1">
        <v>10848</v>
      </c>
      <c r="F169" s="1">
        <v>4274</v>
      </c>
      <c r="G169" s="1">
        <v>9049</v>
      </c>
      <c r="H169" s="1">
        <v>5275</v>
      </c>
      <c r="I169" s="1">
        <v>2868</v>
      </c>
      <c r="J169" s="1">
        <v>0</v>
      </c>
      <c r="K169" s="4">
        <f>SUM(B169:J169)</f>
        <v>50000</v>
      </c>
    </row>
    <row r="170" spans="1:11" x14ac:dyDescent="0.15">
      <c r="A170" s="12" t="s">
        <v>69</v>
      </c>
      <c r="B170" s="1">
        <v>1796</v>
      </c>
      <c r="C170" s="1">
        <v>4010</v>
      </c>
      <c r="D170" s="1">
        <v>10503</v>
      </c>
      <c r="E170" s="1">
        <v>10004</v>
      </c>
      <c r="F170" s="1">
        <v>3942</v>
      </c>
      <c r="G170" s="1">
        <v>8345</v>
      </c>
      <c r="H170" s="1">
        <v>4865</v>
      </c>
      <c r="I170" s="1">
        <v>2644</v>
      </c>
      <c r="J170" s="1">
        <v>3891</v>
      </c>
      <c r="K170" s="4">
        <f>SUM(B170:J170)</f>
        <v>50000</v>
      </c>
    </row>
    <row r="171" spans="1:11" x14ac:dyDescent="0.15">
      <c r="A171" s="12" t="s">
        <v>70</v>
      </c>
      <c r="B171" s="1">
        <v>1440</v>
      </c>
      <c r="C171" s="1">
        <v>3215</v>
      </c>
      <c r="D171" s="1">
        <v>8420</v>
      </c>
      <c r="E171" s="1">
        <v>8020</v>
      </c>
      <c r="F171" s="1">
        <v>3160</v>
      </c>
      <c r="G171" s="1">
        <v>6690</v>
      </c>
      <c r="H171" s="1">
        <v>3900</v>
      </c>
      <c r="I171" s="1">
        <v>2120</v>
      </c>
      <c r="J171" s="1">
        <v>13035</v>
      </c>
      <c r="K171" s="4">
        <f>SUM(B171:J171)</f>
        <v>50000</v>
      </c>
    </row>
    <row r="175" spans="1:11" ht="12.75" x14ac:dyDescent="0.2">
      <c r="A175" s="13" t="s">
        <v>56</v>
      </c>
    </row>
    <row r="176" spans="1:11" x14ac:dyDescent="0.15">
      <c r="A176" s="1" t="s">
        <v>49</v>
      </c>
    </row>
    <row r="177" spans="1:13" ht="11.25" customHeight="1" x14ac:dyDescent="0.2">
      <c r="A177"/>
      <c r="B177" s="3" t="s">
        <v>1</v>
      </c>
      <c r="C177" s="3" t="s">
        <v>2</v>
      </c>
      <c r="D177" s="3" t="s">
        <v>3</v>
      </c>
      <c r="E177" s="3" t="s">
        <v>4</v>
      </c>
      <c r="F177" s="3" t="s">
        <v>5</v>
      </c>
      <c r="G177" s="3" t="s">
        <v>6</v>
      </c>
      <c r="H177" s="3" t="s">
        <v>7</v>
      </c>
      <c r="I177" s="3" t="s">
        <v>8</v>
      </c>
      <c r="J177" s="3" t="s">
        <v>9</v>
      </c>
      <c r="K177" s="3" t="s">
        <v>10</v>
      </c>
    </row>
    <row r="178" spans="1:13" x14ac:dyDescent="0.15">
      <c r="A178" s="11" t="s">
        <v>22</v>
      </c>
      <c r="B178" s="1">
        <f>'BMIT ATS (bis 2001)'!B110/13.7603</f>
        <v>5392.0433914958248</v>
      </c>
      <c r="C178" s="1">
        <f>'BMIT ATS (bis 2001)'!C110/13.7603</f>
        <v>10903.565211514282</v>
      </c>
      <c r="D178" s="1">
        <f>'BMIT ATS (bis 2001)'!D110/13.7603</f>
        <v>29334.26775288329</v>
      </c>
      <c r="E178" s="1">
        <f>'BMIT ATS (bis 2001)'!E110/13.7603</f>
        <v>26541.266815403731</v>
      </c>
      <c r="F178" s="1">
        <f>'BMIT ATS (bis 2001)'!F110/13.7603</f>
        <v>9601.7164146130526</v>
      </c>
      <c r="G178" s="1">
        <f>'BMIT ATS (bis 2001)'!G110/13.7603</f>
        <v>23580.68586586048</v>
      </c>
      <c r="H178" s="1">
        <f>'BMIT ATS (bis 2001)'!H110/13.7603</f>
        <v>12566.952431269667</v>
      </c>
      <c r="I178" s="1">
        <f>'BMIT ATS (bis 2001)'!I110/13.7603</f>
        <v>6597.6887306236049</v>
      </c>
      <c r="J178" s="1">
        <f>'BMIT ATS (bis 2001)'!J110/13.7603</f>
        <v>30648.529891790149</v>
      </c>
      <c r="K178" s="4">
        <f>'BMIT ATS (bis 2001)'!K110/13.7603</f>
        <v>155166.71650545407</v>
      </c>
    </row>
    <row r="179" spans="1:13" x14ac:dyDescent="0.15">
      <c r="A179" s="12" t="s">
        <v>27</v>
      </c>
      <c r="B179" s="1">
        <f>'BMIT ATS (bis 2001)'!B111/13.7603</f>
        <v>12257.145774438057</v>
      </c>
      <c r="C179" s="1">
        <f>'BMIT ATS (bis 2001)'!C111/13.7603</f>
        <v>24785.888679752621</v>
      </c>
      <c r="D179" s="1">
        <f>'BMIT ATS (bis 2001)'!D111/13.7603</f>
        <v>66682.399875002724</v>
      </c>
      <c r="E179" s="1">
        <f>'BMIT ATS (bis 2001)'!E111/13.7603</f>
        <v>60333.374781073086</v>
      </c>
      <c r="F179" s="1">
        <f>'BMIT ATS (bis 2001)'!F111/13.7603</f>
        <v>21826.537502816074</v>
      </c>
      <c r="G179" s="1">
        <f>'BMIT ATS (bis 2001)'!G111/13.7603</f>
        <v>53603.408065231131</v>
      </c>
      <c r="H179" s="1">
        <f>'BMIT ATS (bis 2001)'!H111/13.7603</f>
        <v>28567.085746677032</v>
      </c>
      <c r="I179" s="1">
        <f>'BMIT ATS (bis 2001)'!I111/13.7603</f>
        <v>14997.80825999433</v>
      </c>
      <c r="J179" s="1">
        <f>'BMIT ATS (bis 2001)'!J111/13.7603</f>
        <v>69669.969041372649</v>
      </c>
      <c r="K179" s="4">
        <f>'BMIT ATS (bis 2001)'!K111/13.7603</f>
        <v>352723.61772635765</v>
      </c>
      <c r="L179" s="20"/>
    </row>
    <row r="180" spans="1:13" x14ac:dyDescent="0.15">
      <c r="A180" s="12" t="s">
        <v>28</v>
      </c>
      <c r="B180" s="1">
        <f>'BMIT ATS (bis 2001)'!B112/13.7603</f>
        <v>19571.757011111677</v>
      </c>
      <c r="C180" s="1">
        <f>'BMIT ATS (bis 2001)'!C112/13.7603</f>
        <v>39577.190468231063</v>
      </c>
      <c r="D180" s="1">
        <f>'BMIT ATS (bis 2001)'!D112/13.7603</f>
        <v>106475.99027637478</v>
      </c>
      <c r="E180" s="1">
        <f>'BMIT ATS (bis 2001)'!E112/13.7603</f>
        <v>96338.1017128987</v>
      </c>
      <c r="F180" s="1">
        <f>'BMIT ATS (bis 2001)'!F112/13.7603</f>
        <v>34851.807954768425</v>
      </c>
      <c r="G180" s="1">
        <f>'BMIT ATS (bis 2001)'!G112/13.7603</f>
        <v>85591.939928635271</v>
      </c>
      <c r="H180" s="1">
        <f>'BMIT ATS (bis 2001)'!H112/13.7603</f>
        <v>45614.866172975875</v>
      </c>
      <c r="I180" s="1">
        <f>'BMIT ATS (bis 2001)'!I112/13.7603</f>
        <v>23947.94561165091</v>
      </c>
      <c r="J180" s="1">
        <f>'BMIT ATS (bis 2001)'!J112/13.7603</f>
        <v>111246.43009236717</v>
      </c>
      <c r="K180" s="4">
        <f>'BMIT ATS (bis 2001)'!K112/13.7603</f>
        <v>563216.02922901383</v>
      </c>
      <c r="L180" s="20"/>
      <c r="M180" s="18"/>
    </row>
    <row r="181" spans="1:13" x14ac:dyDescent="0.15">
      <c r="A181" s="12" t="s">
        <v>29</v>
      </c>
      <c r="B181" s="1">
        <f>'BMIT ATS (bis 2001)'!B113/13.7603</f>
        <v>20821.703215853777</v>
      </c>
      <c r="C181" s="1">
        <f>'BMIT ATS (bis 2001)'!C113/13.7603</f>
        <v>42107.528714701228</v>
      </c>
      <c r="D181" s="1">
        <f>'BMIT ATS (bis 2001)'!D113/13.7603</f>
        <v>113287.42203805044</v>
      </c>
      <c r="E181" s="1">
        <f>'BMIT ATS (bis 2001)'!E113/13.7603</f>
        <v>102500.46073640247</v>
      </c>
      <c r="F181" s="1">
        <f>'BMIT ATS (bis 2001)'!F113/13.7603</f>
        <v>37077.897488612332</v>
      </c>
      <c r="G181" s="1">
        <f>'BMIT ATS (bis 2001)'!G113/13.7603</f>
        <v>91065.742151086408</v>
      </c>
      <c r="H181" s="1">
        <f>'BMIT ATS (bis 2001)'!H113/13.7603</f>
        <v>48534.523137633762</v>
      </c>
      <c r="I181" s="1">
        <f>'BMIT ATS (bis 2001)'!I113/13.7603</f>
        <v>25479.221826511675</v>
      </c>
      <c r="J181" s="1">
        <f>'BMIT ATS (bis 2001)'!J113/13.7603</f>
        <v>118363.32713203634</v>
      </c>
      <c r="K181" s="4">
        <f>'BMIT ATS (bis 2001)'!K113/13.7603</f>
        <v>599237.82644088846</v>
      </c>
      <c r="L181" s="20"/>
    </row>
    <row r="182" spans="1:13" x14ac:dyDescent="0.15">
      <c r="A182" s="12" t="s">
        <v>39</v>
      </c>
      <c r="B182" s="1">
        <f>'BMIT ATS (bis 2001)'!B114/13.7603</f>
        <v>20997.135963605444</v>
      </c>
      <c r="C182" s="1">
        <f>'BMIT ATS (bis 2001)'!C114/13.7603</f>
        <v>42459.532277639293</v>
      </c>
      <c r="D182" s="1">
        <f>'BMIT ATS (bis 2001)'!D114/13.7603</f>
        <v>114230.4619812068</v>
      </c>
      <c r="E182" s="1">
        <f>'BMIT ATS (bis 2001)'!E114/13.7603</f>
        <v>103354.24772715711</v>
      </c>
      <c r="F182" s="1">
        <f>'BMIT ATS (bis 2001)'!F114/13.7603</f>
        <v>37390.007921338925</v>
      </c>
      <c r="G182" s="1">
        <f>'BMIT ATS (bis 2001)'!G114/13.7603</f>
        <v>91825.460491413702</v>
      </c>
      <c r="H182" s="1">
        <f>'BMIT ATS (bis 2001)'!H114/13.7603</f>
        <v>48936.922087454492</v>
      </c>
      <c r="I182" s="1">
        <f>'BMIT ATS (bis 2001)'!I114/13.7603</f>
        <v>25692.035202720872</v>
      </c>
      <c r="J182" s="1">
        <f>'BMIT ATS (bis 2001)'!J114/13.7603</f>
        <v>119348.32518186377</v>
      </c>
      <c r="K182" s="4">
        <f>'BMIT ATS (bis 2001)'!K114/13.7603</f>
        <v>604234.12883440044</v>
      </c>
      <c r="L182" s="20"/>
    </row>
    <row r="183" spans="1:13" x14ac:dyDescent="0.15">
      <c r="A183" s="12" t="s">
        <v>41</v>
      </c>
      <c r="B183" s="1">
        <f>'BMIT ATS (bis 2001)'!B115/13.7603</f>
        <v>25349.325457373168</v>
      </c>
      <c r="C183" s="1">
        <f>'BMIT ATS (bis 2001)'!C115/13.7603</f>
        <v>51263.695314892597</v>
      </c>
      <c r="D183" s="1">
        <f>'BMIT ATS (bis 2001)'!D115/13.7603</f>
        <v>137921.46116475019</v>
      </c>
      <c r="E183" s="1">
        <f>'BMIT ATS (bis 2001)'!E115/13.7603</f>
        <v>124788.90472127133</v>
      </c>
      <c r="F183" s="1">
        <f>'BMIT ATS (bis 2001)'!F115/13.7603</f>
        <v>45140.384577103549</v>
      </c>
      <c r="G183" s="1">
        <f>'BMIT ATS (bis 2001)'!G115/13.7603</f>
        <v>110867.73794986393</v>
      </c>
      <c r="H183" s="1">
        <f>'BMIT ATS (bis 2001)'!H115/13.7603</f>
        <v>59088.222043118702</v>
      </c>
      <c r="I183" s="1">
        <f>'BMIT ATS (bis 2001)'!I115/13.7603</f>
        <v>31019.608712368576</v>
      </c>
      <c r="J183" s="1">
        <f>'BMIT ATS (bis 2001)'!J115/13.7603</f>
        <v>144101.10789606159</v>
      </c>
      <c r="K183" s="4">
        <f>'BMIT ATS (bis 2001)'!K115/13.7603</f>
        <v>729540.44783680362</v>
      </c>
      <c r="L183" s="20"/>
    </row>
    <row r="184" spans="1:13" x14ac:dyDescent="0.15">
      <c r="A184" s="12" t="s">
        <v>48</v>
      </c>
      <c r="B184" s="1">
        <v>26271.439899192857</v>
      </c>
      <c r="C184" s="1">
        <v>52953.489857591616</v>
      </c>
      <c r="D184" s="1">
        <v>146321.65498702403</v>
      </c>
      <c r="E184" s="1">
        <v>130330.67434794951</v>
      </c>
      <c r="F184" s="1">
        <v>48778.954255664874</v>
      </c>
      <c r="G184" s="1">
        <v>112012.90337337479</v>
      </c>
      <c r="H184" s="1">
        <v>63751.013636709948</v>
      </c>
      <c r="I184" s="1">
        <v>33236.603125722715</v>
      </c>
      <c r="J184" s="1">
        <v>146732.26504622996</v>
      </c>
      <c r="K184" s="4">
        <f t="shared" ref="K184:K190" si="8">SUM(B184:J184)</f>
        <v>760388.99852946028</v>
      </c>
    </row>
    <row r="185" spans="1:13" x14ac:dyDescent="0.15">
      <c r="A185" s="12" t="s">
        <v>50</v>
      </c>
      <c r="B185" s="1">
        <v>24148.670999999998</v>
      </c>
      <c r="C185" s="1">
        <v>48674.771999999997</v>
      </c>
      <c r="D185" s="1">
        <v>134498.655</v>
      </c>
      <c r="E185" s="1">
        <v>119799.769</v>
      </c>
      <c r="F185" s="1">
        <v>44837.544999999998</v>
      </c>
      <c r="G185" s="1">
        <v>102962.1</v>
      </c>
      <c r="H185" s="1">
        <v>58599.839999999997</v>
      </c>
      <c r="I185" s="1">
        <v>30551.038</v>
      </c>
      <c r="J185" s="1">
        <v>134876.08799999999</v>
      </c>
      <c r="K185" s="4">
        <f t="shared" si="8"/>
        <v>698948.47799999989</v>
      </c>
    </row>
    <row r="186" spans="1:13" x14ac:dyDescent="0.15">
      <c r="A186" s="12" t="s">
        <v>51</v>
      </c>
      <c r="B186" s="1">
        <v>25466</v>
      </c>
      <c r="C186" s="1">
        <v>51331</v>
      </c>
      <c r="D186" s="1">
        <v>141837</v>
      </c>
      <c r="E186" s="1">
        <v>126337</v>
      </c>
      <c r="F186" s="1">
        <v>47284</v>
      </c>
      <c r="G186" s="1">
        <v>108580</v>
      </c>
      <c r="H186" s="1">
        <v>61797</v>
      </c>
      <c r="I186" s="1">
        <v>32218</v>
      </c>
      <c r="J186" s="1">
        <v>142236</v>
      </c>
      <c r="K186" s="4">
        <f t="shared" si="8"/>
        <v>737086</v>
      </c>
    </row>
    <row r="187" spans="1:13" x14ac:dyDescent="0.15">
      <c r="A187" s="12" t="s">
        <v>52</v>
      </c>
      <c r="B187" s="1">
        <v>29855.187000000002</v>
      </c>
      <c r="C187" s="1">
        <v>60146.39</v>
      </c>
      <c r="D187" s="1">
        <v>166312.33300000001</v>
      </c>
      <c r="E187" s="1">
        <v>148017.56200000001</v>
      </c>
      <c r="F187" s="1">
        <v>55494.214</v>
      </c>
      <c r="G187" s="1">
        <v>127262.234</v>
      </c>
      <c r="H187" s="1">
        <v>72478.039999999994</v>
      </c>
      <c r="I187" s="1">
        <v>37739.877</v>
      </c>
      <c r="J187" s="1">
        <v>166809.55799999999</v>
      </c>
      <c r="K187" s="4">
        <f t="shared" si="8"/>
        <v>864115.39500000002</v>
      </c>
    </row>
    <row r="188" spans="1:13" x14ac:dyDescent="0.15">
      <c r="A188" s="12" t="s">
        <v>53</v>
      </c>
      <c r="B188" s="1">
        <v>34437.078000000001</v>
      </c>
      <c r="C188" s="1">
        <v>69402.423999999999</v>
      </c>
      <c r="D188" s="1">
        <v>191811.038</v>
      </c>
      <c r="E188" s="1">
        <v>170809.90299999999</v>
      </c>
      <c r="F188" s="1">
        <v>63960.27</v>
      </c>
      <c r="G188" s="1">
        <v>146818.57199999999</v>
      </c>
      <c r="H188" s="1">
        <v>83575.948999999993</v>
      </c>
      <c r="I188" s="1">
        <v>43557.173000000003</v>
      </c>
      <c r="J188" s="1">
        <v>192359.24100000001</v>
      </c>
      <c r="K188" s="4">
        <f t="shared" si="8"/>
        <v>996731.64799999993</v>
      </c>
    </row>
    <row r="189" spans="1:13" x14ac:dyDescent="0.15">
      <c r="A189" s="12" t="s">
        <v>54</v>
      </c>
      <c r="B189" s="1">
        <v>42065.375</v>
      </c>
      <c r="C189" s="1">
        <v>84776.035999999993</v>
      </c>
      <c r="D189" s="1">
        <v>234299.87700000001</v>
      </c>
      <c r="E189" s="1">
        <v>208646.69500000001</v>
      </c>
      <c r="F189" s="1">
        <v>78128.369000000006</v>
      </c>
      <c r="G189" s="1">
        <v>179340.948</v>
      </c>
      <c r="H189" s="1">
        <v>102089.196</v>
      </c>
      <c r="I189" s="1">
        <v>53205.697999999997</v>
      </c>
      <c r="J189" s="1">
        <v>234969.514</v>
      </c>
      <c r="K189" s="4">
        <f t="shared" si="8"/>
        <v>1217521.7079999999</v>
      </c>
    </row>
    <row r="190" spans="1:13" x14ac:dyDescent="0.15">
      <c r="A190" s="12" t="s">
        <v>55</v>
      </c>
      <c r="B190" s="1">
        <v>50710.630209660121</v>
      </c>
      <c r="C190" s="1">
        <v>102194.09336157687</v>
      </c>
      <c r="D190" s="1">
        <v>282420.9279296989</v>
      </c>
      <c r="E190" s="1">
        <v>251509.98537613614</v>
      </c>
      <c r="F190" s="1">
        <v>94174.901044430881</v>
      </c>
      <c r="G190" s="1">
        <v>216182.38477384727</v>
      </c>
      <c r="H190" s="1">
        <v>123058.20766580358</v>
      </c>
      <c r="I190" s="1">
        <v>64137.460688723688</v>
      </c>
      <c r="J190" s="1">
        <v>283237.06144106062</v>
      </c>
      <c r="K190" s="4">
        <f t="shared" si="8"/>
        <v>1467625.6524909381</v>
      </c>
    </row>
    <row r="191" spans="1:13" x14ac:dyDescent="0.15">
      <c r="A191" s="12"/>
      <c r="K191" s="4"/>
    </row>
    <row r="192" spans="1:13" x14ac:dyDescent="0.15">
      <c r="A192" s="7" t="s">
        <v>59</v>
      </c>
      <c r="K192" s="4"/>
    </row>
    <row r="194" spans="1:13" x14ac:dyDescent="0.15">
      <c r="A194" s="4" t="s">
        <v>30</v>
      </c>
    </row>
    <row r="195" spans="1:13" x14ac:dyDescent="0.15">
      <c r="A195" s="1" t="s">
        <v>47</v>
      </c>
    </row>
    <row r="196" spans="1:13" x14ac:dyDescent="0.15">
      <c r="B196" s="3" t="s">
        <v>1</v>
      </c>
      <c r="C196" s="3" t="s">
        <v>2</v>
      </c>
      <c r="D196" s="3" t="s">
        <v>3</v>
      </c>
      <c r="E196" s="3" t="s">
        <v>4</v>
      </c>
      <c r="F196" s="3" t="s">
        <v>5</v>
      </c>
      <c r="G196" s="3" t="s">
        <v>6</v>
      </c>
      <c r="H196" s="3" t="s">
        <v>7</v>
      </c>
      <c r="I196" s="3" t="s">
        <v>8</v>
      </c>
      <c r="J196" s="3" t="s">
        <v>9</v>
      </c>
      <c r="K196" s="3" t="s">
        <v>10</v>
      </c>
    </row>
    <row r="198" spans="1:13" x14ac:dyDescent="0.15">
      <c r="A198" s="12" t="s">
        <v>32</v>
      </c>
      <c r="B198" s="1">
        <f>'BMIT ATS (bis 2001)'!B125/13.7603</f>
        <v>0</v>
      </c>
      <c r="C198" s="1">
        <f>'BMIT ATS (bis 2001)'!C125/13.7603</f>
        <v>292.5808303598032</v>
      </c>
      <c r="D198" s="1">
        <f>'BMIT ATS (bis 2001)'!D125/13.7603</f>
        <v>3670.1271818201635</v>
      </c>
      <c r="E198" s="1">
        <f>'BMIT ATS (bis 2001)'!E125/13.7603</f>
        <v>7141.382319426174</v>
      </c>
      <c r="F198" s="1">
        <f>'BMIT ATS (bis 2001)'!F125/13.7603</f>
        <v>1911.3242116814313</v>
      </c>
      <c r="G198" s="1">
        <f>'BMIT ATS (bis 2001)'!G125/13.7603</f>
        <v>4257.0822511137112</v>
      </c>
      <c r="H198" s="1">
        <f>'BMIT ATS (bis 2001)'!H125/13.7603</f>
        <v>2197.2866289252411</v>
      </c>
      <c r="I198" s="1">
        <f>'BMIT ATS (bis 2001)'!I125/13.7603</f>
        <v>1045.8443006329803</v>
      </c>
      <c r="J198" s="1">
        <f>'BMIT ATS (bis 2001)'!J125/13.7603</f>
        <v>10560.42255982791</v>
      </c>
      <c r="K198" s="4">
        <f>'BMIT ATS (bis 2001)'!K125/13.7603</f>
        <v>31076.050283787416</v>
      </c>
      <c r="M198" s="17"/>
    </row>
    <row r="199" spans="1:13" x14ac:dyDescent="0.15">
      <c r="A199" s="12" t="s">
        <v>33</v>
      </c>
      <c r="B199" s="1">
        <f>'BMIT ATS (bis 2001)'!B126/13.7603</f>
        <v>0</v>
      </c>
      <c r="C199" s="1">
        <f>'BMIT ATS (bis 2001)'!C126/13.7603</f>
        <v>270.35664193367876</v>
      </c>
      <c r="D199" s="1">
        <f>'BMIT ATS (bis 2001)'!D126/13.7603</f>
        <v>5049.4229580750407</v>
      </c>
      <c r="E199" s="1">
        <f>'BMIT ATS (bis 2001)'!E126/13.7603</f>
        <v>6635.5149967660591</v>
      </c>
      <c r="F199" s="1">
        <f>'BMIT ATS (bis 2001)'!F126/13.7603</f>
        <v>2136.6736306621219</v>
      </c>
      <c r="G199" s="1">
        <f>'BMIT ATS (bis 2001)'!G126/13.7603</f>
        <v>3627.5630756596875</v>
      </c>
      <c r="H199" s="1">
        <f>'BMIT ATS (bis 2001)'!H126/13.7603</f>
        <v>2222.9153056256041</v>
      </c>
      <c r="I199" s="1">
        <f>'BMIT ATS (bis 2001)'!I126/13.7603</f>
        <v>1696.4119597683189</v>
      </c>
      <c r="J199" s="1">
        <f>'BMIT ATS (bis 2001)'!J126/13.7603</f>
        <v>12512.538656860677</v>
      </c>
      <c r="K199" s="4">
        <f>'BMIT ATS (bis 2001)'!K126/13.7603</f>
        <v>34151.397225351189</v>
      </c>
      <c r="M199" s="17"/>
    </row>
    <row r="200" spans="1:13" x14ac:dyDescent="0.15">
      <c r="A200" s="12" t="s">
        <v>34</v>
      </c>
      <c r="B200" s="1">
        <f>'BMIT ATS (bis 2001)'!B127/13.7603</f>
        <v>0</v>
      </c>
      <c r="C200" s="1">
        <f>'BMIT ATS (bis 2001)'!C127/13.7603</f>
        <v>297.14539290567791</v>
      </c>
      <c r="D200" s="1">
        <f>'BMIT ATS (bis 2001)'!D127/13.7603</f>
        <v>4642.4208156798904</v>
      </c>
      <c r="E200" s="1">
        <f>'BMIT ATS (bis 2001)'!E127/13.7603</f>
        <v>8113.7496558941284</v>
      </c>
      <c r="F200" s="1">
        <f>'BMIT ATS (bis 2001)'!F127/13.7603</f>
        <v>2179.3235300102469</v>
      </c>
      <c r="G200" s="1">
        <f>'BMIT ATS (bis 2001)'!G127/13.7603</f>
        <v>4032.0713138521687</v>
      </c>
      <c r="H200" s="1">
        <f>'BMIT ATS (bis 2001)'!H127/13.7603</f>
        <v>2585.476427112781</v>
      </c>
      <c r="I200" s="1">
        <f>'BMIT ATS (bis 2001)'!I127/13.7603</f>
        <v>810.41040820330954</v>
      </c>
      <c r="J200" s="1">
        <f>'BMIT ATS (bis 2001)'!J127/13.7603</f>
        <v>12796.477293372964</v>
      </c>
      <c r="K200" s="4">
        <f>'BMIT ATS (bis 2001)'!K127/13.7603</f>
        <v>35457.07483703117</v>
      </c>
      <c r="M200" s="17"/>
    </row>
    <row r="201" spans="1:13" x14ac:dyDescent="0.15">
      <c r="A201" s="12" t="s">
        <v>35</v>
      </c>
      <c r="B201" s="1">
        <f>'BMIT ATS (bis 2001)'!B128/13.7603</f>
        <v>0</v>
      </c>
      <c r="C201" s="1">
        <f>'BMIT ATS (bis 2001)'!C128/13.7603</f>
        <v>553.61838041321766</v>
      </c>
      <c r="D201" s="1">
        <f>'BMIT ATS (bis 2001)'!D128/13.7603</f>
        <v>3767.8991722564188</v>
      </c>
      <c r="E201" s="1">
        <f>'BMIT ATS (bis 2001)'!E128/13.7603</f>
        <v>7141.0685551913839</v>
      </c>
      <c r="F201" s="1">
        <f>'BMIT ATS (bis 2001)'!F128/13.7603</f>
        <v>1526.8272530395411</v>
      </c>
      <c r="G201" s="1">
        <f>'BMIT ATS (bis 2001)'!G128/13.7603</f>
        <v>3840.8262516078862</v>
      </c>
      <c r="H201" s="1">
        <f>'BMIT ATS (bis 2001)'!H128/13.7603</f>
        <v>2680.0998626483433</v>
      </c>
      <c r="I201" s="1">
        <f>'BMIT ATS (bis 2001)'!I128/13.7603</f>
        <v>989.52286650727081</v>
      </c>
      <c r="J201" s="1">
        <f>'BMIT ATS (bis 2001)'!J128/13.7603</f>
        <v>12872.653991555415</v>
      </c>
      <c r="K201" s="4">
        <f>'BMIT ATS (bis 2001)'!K128/13.7603</f>
        <v>33372.516333219486</v>
      </c>
      <c r="M201" s="17"/>
    </row>
    <row r="202" spans="1:13" x14ac:dyDescent="0.15">
      <c r="A202" s="12" t="s">
        <v>36</v>
      </c>
      <c r="B202" s="1">
        <f>'BMIT ATS (bis 2001)'!B129/13.7603</f>
        <v>0</v>
      </c>
      <c r="C202" s="1">
        <f>'BMIT ATS (bis 2001)'!C129/13.7603</f>
        <v>317.8206507125571</v>
      </c>
      <c r="D202" s="1">
        <f>'BMIT ATS (bis 2001)'!D129/13.7603</f>
        <v>5289.9640400281969</v>
      </c>
      <c r="E202" s="1">
        <f>'BMIT ATS (bis 2001)'!E129/13.7603</f>
        <v>6248.8315247487335</v>
      </c>
      <c r="F202" s="1">
        <f>'BMIT ATS (bis 2001)'!F129/13.7603</f>
        <v>1716.5548817976353</v>
      </c>
      <c r="G202" s="1">
        <f>'BMIT ATS (bis 2001)'!G129/13.7603</f>
        <v>2814.5763529864898</v>
      </c>
      <c r="H202" s="1">
        <f>'BMIT ATS (bis 2001)'!H129/13.7603</f>
        <v>2248.7693349708943</v>
      </c>
      <c r="I202" s="1">
        <f>'BMIT ATS (bis 2001)'!I129/13.7603</f>
        <v>2572.3323931891018</v>
      </c>
      <c r="J202" s="1">
        <f>'BMIT ATS (bis 2001)'!J129/13.7603</f>
        <v>11620.91758609914</v>
      </c>
      <c r="K202" s="4">
        <f>'BMIT ATS (bis 2001)'!K129/13.7603</f>
        <v>32829.766764532746</v>
      </c>
      <c r="M202" s="17"/>
    </row>
    <row r="203" spans="1:13" x14ac:dyDescent="0.15">
      <c r="A203" s="12" t="s">
        <v>37</v>
      </c>
      <c r="B203" s="1">
        <f>'BMIT ATS (bis 2001)'!B130/13.7603</f>
        <v>0</v>
      </c>
      <c r="C203" s="1">
        <f>'BMIT ATS (bis 2001)'!C130/13.7603</f>
        <v>292.28901259420212</v>
      </c>
      <c r="D203" s="1">
        <f>'BMIT ATS (bis 2001)'!D130/13.7603</f>
        <v>3721.7901724526355</v>
      </c>
      <c r="E203" s="1">
        <f>'BMIT ATS (bis 2001)'!E130/13.7603</f>
        <v>6027.571553672522</v>
      </c>
      <c r="F203" s="1">
        <f>'BMIT ATS (bis 2001)'!F130/13.7603</f>
        <v>1459.0757352673995</v>
      </c>
      <c r="G203" s="1">
        <f>'BMIT ATS (bis 2001)'!G130/13.7603</f>
        <v>2911.4250016351384</v>
      </c>
      <c r="H203" s="1">
        <f>'BMIT ATS (bis 2001)'!H130/13.7603</f>
        <v>2123.929020442868</v>
      </c>
      <c r="I203" s="1">
        <f>'BMIT ATS (bis 2001)'!I130/13.7603</f>
        <v>557.76601890947143</v>
      </c>
      <c r="J203" s="1">
        <f>'BMIT ATS (bis 2001)'!J130/13.7603</f>
        <v>10109.676443100803</v>
      </c>
      <c r="K203" s="4">
        <f>'BMIT ATS (bis 2001)'!K130/13.7603</f>
        <v>27203.522958075042</v>
      </c>
      <c r="M203" s="17"/>
    </row>
    <row r="204" spans="1:13" x14ac:dyDescent="0.15">
      <c r="A204" s="12" t="s">
        <v>38</v>
      </c>
      <c r="B204" s="1">
        <f>'BMIT ATS (bis 2001)'!B131/13.7603</f>
        <v>0</v>
      </c>
      <c r="C204" s="1">
        <f>'BMIT ATS (bis 2001)'!C131/13.7603</f>
        <v>304.82017107185163</v>
      </c>
      <c r="D204" s="1">
        <f>'BMIT ATS (bis 2001)'!D131/13.7603</f>
        <v>3806.7519080252609</v>
      </c>
      <c r="E204" s="1">
        <f>'BMIT ATS (bis 2001)'!E131/13.7603</f>
        <v>6354.5449103580586</v>
      </c>
      <c r="F204" s="1">
        <f>'BMIT ATS (bis 2001)'!F131/13.7603</f>
        <v>1780.7371307311612</v>
      </c>
      <c r="G204" s="1">
        <f>'BMIT ATS (bis 2001)'!G131/13.7603</f>
        <v>3379.6451770673602</v>
      </c>
      <c r="H204" s="1">
        <f>'BMIT ATS (bis 2001)'!H131/13.7603</f>
        <v>1865.1974143005602</v>
      </c>
      <c r="I204" s="1">
        <f>'BMIT ATS (bis 2001)'!I131/13.7603</f>
        <v>1273.4731800905502</v>
      </c>
      <c r="J204" s="1">
        <f>'BMIT ATS (bis 2001)'!J131/13.7603</f>
        <v>11123.756783645706</v>
      </c>
      <c r="K204" s="4">
        <f>'BMIT ATS (bis 2001)'!K131/13.7603</f>
        <v>29888.92667529051</v>
      </c>
      <c r="M204" s="17"/>
    </row>
    <row r="205" spans="1:13" x14ac:dyDescent="0.15">
      <c r="A205" s="12" t="s">
        <v>22</v>
      </c>
      <c r="B205" s="1">
        <f>'BMIT ATS (bis 2001)'!B132/13.7603</f>
        <v>0</v>
      </c>
      <c r="C205" s="1">
        <f>'BMIT ATS (bis 2001)'!C132/13.7603</f>
        <v>279.84942188760419</v>
      </c>
      <c r="D205" s="1">
        <f>'BMIT ATS (bis 2001)'!D132/13.7603</f>
        <v>3523.1723872299294</v>
      </c>
      <c r="E205" s="1">
        <f>'BMIT ATS (bis 2001)'!E132/13.7603</f>
        <v>5664.2669418544656</v>
      </c>
      <c r="F205" s="1">
        <f>'BMIT ATS (bis 2001)'!F132/13.7603</f>
        <v>1242.5992202204893</v>
      </c>
      <c r="G205" s="1">
        <f>'BMIT ATS (bis 2001)'!G132/13.7603</f>
        <v>3524.842047775121</v>
      </c>
      <c r="H205" s="1">
        <f>'BMIT ATS (bis 2001)'!H132/13.7603</f>
        <v>2194.7570256462432</v>
      </c>
      <c r="I205" s="1">
        <f>'BMIT ATS (bis 2001)'!I132/13.7603</f>
        <v>1282.1814153761181</v>
      </c>
      <c r="J205" s="1">
        <f>'BMIT ATS (bis 2001)'!J132/13.7603</f>
        <v>10054.865154102745</v>
      </c>
      <c r="K205" s="4">
        <f>'BMIT ATS (bis 2001)'!K132/13.7603</f>
        <v>27766.533614092714</v>
      </c>
      <c r="M205" s="17"/>
    </row>
    <row r="206" spans="1:13" x14ac:dyDescent="0.15">
      <c r="A206" s="12" t="s">
        <v>27</v>
      </c>
      <c r="B206" s="1">
        <f>'BMIT ATS (bis 2001)'!B133/13.7603</f>
        <v>0</v>
      </c>
      <c r="C206" s="1">
        <f>'BMIT ATS (bis 2001)'!C133/13.7603</f>
        <v>247.96973903185247</v>
      </c>
      <c r="D206" s="1">
        <f>'BMIT ATS (bis 2001)'!D133/13.7603</f>
        <v>3627.7433907690961</v>
      </c>
      <c r="E206" s="1">
        <f>'BMIT ATS (bis 2001)'!E133/13.7603</f>
        <v>5237.9510999033455</v>
      </c>
      <c r="F206" s="1">
        <f>'BMIT ATS (bis 2001)'!F133/13.7603</f>
        <v>1139.0196071306584</v>
      </c>
      <c r="G206" s="1">
        <f>'BMIT ATS (bis 2001)'!G133/13.7603</f>
        <v>2589.0843019410909</v>
      </c>
      <c r="H206" s="1">
        <f>'BMIT ATS (bis 2001)'!H133/13.7603</f>
        <v>1893.6430928104764</v>
      </c>
      <c r="I206" s="1">
        <f>'BMIT ATS (bis 2001)'!I133/13.7603</f>
        <v>1236.0464888120171</v>
      </c>
      <c r="J206" s="1">
        <f>'BMIT ATS (bis 2001)'!J133/13.7603</f>
        <v>8941.254918134051</v>
      </c>
      <c r="K206" s="4">
        <f>'BMIT ATS (bis 2001)'!K133/13.7603</f>
        <v>24912.71263853259</v>
      </c>
      <c r="M206" s="17"/>
    </row>
    <row r="207" spans="1:13" x14ac:dyDescent="0.15">
      <c r="A207" s="12" t="s">
        <v>28</v>
      </c>
      <c r="B207" s="1">
        <f>'BMIT ATS (bis 2001)'!B134/13.7603</f>
        <v>0</v>
      </c>
      <c r="C207" s="1">
        <f>'BMIT ATS (bis 2001)'!C134/13.7603</f>
        <v>257.07978387099115</v>
      </c>
      <c r="D207" s="1">
        <f>'BMIT ATS (bis 2001)'!D134/13.7603</f>
        <v>3276.6539203360394</v>
      </c>
      <c r="E207" s="1">
        <f>'BMIT ATS (bis 2001)'!E134/13.7603</f>
        <v>4881.7824444234502</v>
      </c>
      <c r="F207" s="1">
        <f>'BMIT ATS (bis 2001)'!F134/13.7603</f>
        <v>1004.3789633946934</v>
      </c>
      <c r="G207" s="1">
        <f>'BMIT ATS (bis 2001)'!G134/13.7603</f>
        <v>2430.7072701903303</v>
      </c>
      <c r="H207" s="1">
        <f>'BMIT ATS (bis 2001)'!H134/13.7603</f>
        <v>1763.9670261549529</v>
      </c>
      <c r="I207" s="1">
        <f>'BMIT ATS (bis 2001)'!I134/13.7603</f>
        <v>1169.2289957341045</v>
      </c>
      <c r="J207" s="1">
        <f>'BMIT ATS (bis 2001)'!J134/13.7603</f>
        <v>8717.2542749794702</v>
      </c>
      <c r="K207" s="4">
        <f>'BMIT ATS (bis 2001)'!K134/13.7603</f>
        <v>23501.05267908403</v>
      </c>
      <c r="M207" s="17"/>
    </row>
    <row r="208" spans="1:13" x14ac:dyDescent="0.15">
      <c r="A208" s="12" t="s">
        <v>29</v>
      </c>
      <c r="B208" s="1">
        <f>'BMIT ATS (bis 2001)'!B135/13.7603</f>
        <v>0</v>
      </c>
      <c r="C208" s="1">
        <f>'BMIT ATS (bis 2001)'!C135/13.7603</f>
        <v>227.60939078363117</v>
      </c>
      <c r="D208" s="1">
        <f>'BMIT ATS (bis 2001)'!D135/13.7603</f>
        <v>2796.798604681584</v>
      </c>
      <c r="E208" s="1">
        <f>'BMIT ATS (bis 2001)'!E135/13.7603</f>
        <v>4537.8339222255327</v>
      </c>
      <c r="F208" s="1">
        <f>'BMIT ATS (bis 2001)'!F135/13.7603</f>
        <v>945.35844785360791</v>
      </c>
      <c r="G208" s="1">
        <f>'BMIT ATS (bis 2001)'!G135/13.7603</f>
        <v>2462.2961599674427</v>
      </c>
      <c r="H208" s="1">
        <f>'BMIT ATS (bis 2001)'!H135/13.7603</f>
        <v>1428.3334651134057</v>
      </c>
      <c r="I208" s="1">
        <f>'BMIT ATS (bis 2001)'!I135/13.7603</f>
        <v>1114.2379708291244</v>
      </c>
      <c r="J208" s="1">
        <f>'BMIT ATS (bis 2001)'!J135/13.7603</f>
        <v>7940.7975843549912</v>
      </c>
      <c r="K208" s="4">
        <f>'BMIT ATS (bis 2001)'!K135/13.7603</f>
        <v>21453.265545809321</v>
      </c>
    </row>
    <row r="209" spans="1:13" x14ac:dyDescent="0.15">
      <c r="A209" s="12" t="s">
        <v>39</v>
      </c>
      <c r="B209" s="1">
        <f>'BMIT ATS (bis 2001)'!B136/13.7603</f>
        <v>0</v>
      </c>
      <c r="C209" s="1">
        <f>'BMIT ATS (bis 2001)'!C136/13.7603</f>
        <v>211.73281105789843</v>
      </c>
      <c r="D209" s="1">
        <f>'BMIT ATS (bis 2001)'!D136/13.7603</f>
        <v>2900.4582596309674</v>
      </c>
      <c r="E209" s="1">
        <f>'BMIT ATS (bis 2001)'!E136/13.7603</f>
        <v>4596.0321373807246</v>
      </c>
      <c r="F209" s="1">
        <f>'BMIT ATS (bis 2001)'!F136/13.7603</f>
        <v>928.78984179123995</v>
      </c>
      <c r="G209" s="1">
        <f>'BMIT ATS (bis 2001)'!G136/13.7603</f>
        <v>2649.2162234834996</v>
      </c>
      <c r="H209" s="1">
        <f>'BMIT ATS (bis 2001)'!H136/13.7603</f>
        <v>1821.497622144866</v>
      </c>
      <c r="I209" s="1">
        <f>'BMIT ATS (bis 2001)'!I136/13.7603</f>
        <v>1082.7726503055892</v>
      </c>
      <c r="J209" s="1">
        <f>'BMIT ATS (bis 2001)'!J136/13.7603</f>
        <v>8157.9777330436109</v>
      </c>
      <c r="K209" s="4">
        <f>'BMIT ATS (bis 2001)'!K136/13.7603</f>
        <v>22348.4772788384</v>
      </c>
      <c r="M209" s="17"/>
    </row>
    <row r="210" spans="1:13" x14ac:dyDescent="0.15">
      <c r="A210" s="12" t="s">
        <v>41</v>
      </c>
      <c r="B210" s="1">
        <f>'BMIT ATS (bis 2001)'!B137/13.7603</f>
        <v>0</v>
      </c>
      <c r="C210" s="1">
        <f>'BMIT ATS (bis 2001)'!C137/13.7603</f>
        <v>273.68356794546628</v>
      </c>
      <c r="D210" s="1">
        <f>'BMIT ATS (bis 2001)'!D137/13.7603</f>
        <v>2978.1720224123019</v>
      </c>
      <c r="E210" s="1">
        <f>'BMIT ATS (bis 2001)'!E137/13.7603</f>
        <v>4702.698271113275</v>
      </c>
      <c r="F210" s="1">
        <f>'BMIT ATS (bis 2001)'!F137/13.7603</f>
        <v>835.14955197197719</v>
      </c>
      <c r="G210" s="1">
        <f>'BMIT ATS (bis 2001)'!G137/13.7603</f>
        <v>2684.1339941716387</v>
      </c>
      <c r="H210" s="1">
        <f>'BMIT ATS (bis 2001)'!H137/13.7603</f>
        <v>1537.2714410296287</v>
      </c>
      <c r="I210" s="1">
        <f>'BMIT ATS (bis 2001)'!I137/13.7603</f>
        <v>1043.9002965051634</v>
      </c>
      <c r="J210" s="1">
        <f>'BMIT ATS (bis 2001)'!J137/13.7603</f>
        <v>8467.7774467126437</v>
      </c>
      <c r="K210" s="4">
        <f>'BMIT ATS (bis 2001)'!K137/13.7603</f>
        <v>22522.786591862092</v>
      </c>
    </row>
    <row r="211" spans="1:13" x14ac:dyDescent="0.15">
      <c r="A211" s="12" t="s">
        <v>48</v>
      </c>
      <c r="B211" s="1">
        <v>0</v>
      </c>
      <c r="C211" s="1">
        <v>227.51802000000001</v>
      </c>
      <c r="D211" s="1">
        <v>2791.7505799999999</v>
      </c>
      <c r="E211" s="1">
        <v>4420.3096199999991</v>
      </c>
      <c r="F211" s="1">
        <v>888.33129999999994</v>
      </c>
      <c r="G211" s="1">
        <v>2292.7157499999998</v>
      </c>
      <c r="H211" s="1">
        <v>1694.2127399999997</v>
      </c>
      <c r="I211" s="1">
        <v>1586.12149</v>
      </c>
      <c r="J211" s="1">
        <v>7971.2842899999996</v>
      </c>
      <c r="K211" s="4">
        <f t="shared" ref="K211:K227" si="9">SUM(B211:J211)</f>
        <v>21872.243789999997</v>
      </c>
    </row>
    <row r="212" spans="1:13" x14ac:dyDescent="0.15">
      <c r="A212" s="12" t="s">
        <v>50</v>
      </c>
      <c r="B212" s="1">
        <v>0</v>
      </c>
      <c r="C212" s="1">
        <v>219.25552999999999</v>
      </c>
      <c r="D212" s="1">
        <v>2758.8370499999996</v>
      </c>
      <c r="E212" s="1">
        <v>4188.1136500000002</v>
      </c>
      <c r="F212" s="1">
        <v>735.58793999999989</v>
      </c>
      <c r="G212" s="1">
        <v>2631.4881100000002</v>
      </c>
      <c r="H212" s="1">
        <v>1565.0533399999999</v>
      </c>
      <c r="I212" s="1">
        <v>1024.23804</v>
      </c>
      <c r="J212" s="1">
        <v>7681.6748099999995</v>
      </c>
      <c r="K212" s="4">
        <f t="shared" si="9"/>
        <v>20804.248469999999</v>
      </c>
    </row>
    <row r="213" spans="1:13" x14ac:dyDescent="0.15">
      <c r="A213" s="12" t="s">
        <v>51</v>
      </c>
      <c r="B213" s="1">
        <v>0</v>
      </c>
      <c r="C213" s="1">
        <v>176</v>
      </c>
      <c r="D213" s="1">
        <v>2085</v>
      </c>
      <c r="E213" s="1">
        <v>4382</v>
      </c>
      <c r="F213" s="1">
        <v>664</v>
      </c>
      <c r="G213" s="1">
        <v>2270</v>
      </c>
      <c r="H213" s="1">
        <v>1165</v>
      </c>
      <c r="I213" s="1">
        <v>573</v>
      </c>
      <c r="J213" s="1">
        <v>7159</v>
      </c>
      <c r="K213" s="4">
        <f t="shared" si="9"/>
        <v>18474</v>
      </c>
    </row>
    <row r="214" spans="1:13" x14ac:dyDescent="0.15">
      <c r="A214" s="12" t="s">
        <v>52</v>
      </c>
      <c r="B214" s="1">
        <v>0</v>
      </c>
      <c r="C214" s="1">
        <v>174.29030999999998</v>
      </c>
      <c r="D214" s="1">
        <v>2356.4644700000003</v>
      </c>
      <c r="E214" s="1">
        <v>3796.5470500000001</v>
      </c>
      <c r="F214" s="1">
        <v>619.10581999999999</v>
      </c>
      <c r="G214" s="1">
        <v>2342.3547899999999</v>
      </c>
      <c r="H214" s="1">
        <v>1570.2520199999999</v>
      </c>
      <c r="I214" s="1">
        <v>1425.9192899999998</v>
      </c>
      <c r="J214" s="1">
        <v>6993.3047600000009</v>
      </c>
      <c r="K214" s="4">
        <f t="shared" si="9"/>
        <v>19278.238510000003</v>
      </c>
    </row>
    <row r="215" spans="1:13" x14ac:dyDescent="0.15">
      <c r="A215" s="12" t="s">
        <v>53</v>
      </c>
      <c r="B215" s="1">
        <v>0</v>
      </c>
      <c r="C215" s="1">
        <v>167.83001999999999</v>
      </c>
      <c r="D215" s="1">
        <v>2330.12518</v>
      </c>
      <c r="E215" s="1">
        <v>3537.2248399999999</v>
      </c>
      <c r="F215" s="1">
        <v>586.91406999999992</v>
      </c>
      <c r="G215" s="1">
        <v>2097.3340600000001</v>
      </c>
      <c r="H215" s="1">
        <v>1293.83023</v>
      </c>
      <c r="I215" s="1">
        <v>973.08930000000009</v>
      </c>
      <c r="J215" s="1">
        <v>6676.1777499999998</v>
      </c>
      <c r="K215" s="4">
        <f t="shared" si="9"/>
        <v>17662.525449999997</v>
      </c>
    </row>
    <row r="216" spans="1:13" x14ac:dyDescent="0.15">
      <c r="A216" s="12" t="s">
        <v>54</v>
      </c>
      <c r="B216" s="1">
        <v>0</v>
      </c>
      <c r="C216" s="1">
        <v>174.70344</v>
      </c>
      <c r="D216" s="1">
        <v>2270.82944</v>
      </c>
      <c r="E216" s="1">
        <v>3565.64536</v>
      </c>
      <c r="F216" s="1">
        <v>561.38104999999996</v>
      </c>
      <c r="G216" s="1">
        <v>2136.7170699999997</v>
      </c>
      <c r="H216" s="1">
        <v>1205.3952999999999</v>
      </c>
      <c r="I216" s="1">
        <v>635.97034000000008</v>
      </c>
      <c r="J216" s="1">
        <v>6525.1242899999997</v>
      </c>
      <c r="K216" s="4">
        <f t="shared" si="9"/>
        <v>17075.76629</v>
      </c>
    </row>
    <row r="217" spans="1:13" x14ac:dyDescent="0.15">
      <c r="A217" s="12" t="s">
        <v>55</v>
      </c>
      <c r="B217" s="1">
        <v>0</v>
      </c>
      <c r="C217" s="1">
        <v>173.3954</v>
      </c>
      <c r="D217" s="1">
        <v>2306.1467900000002</v>
      </c>
      <c r="E217" s="1">
        <v>3474.8888999999999</v>
      </c>
      <c r="F217" s="1">
        <v>552.91769999999997</v>
      </c>
      <c r="G217" s="1">
        <v>1930.6169600000001</v>
      </c>
      <c r="H217" s="1">
        <v>1353.49389</v>
      </c>
      <c r="I217" s="1">
        <v>1159.4084600000001</v>
      </c>
      <c r="J217" s="1">
        <v>6712.9569499999998</v>
      </c>
      <c r="K217" s="4">
        <f t="shared" si="9"/>
        <v>17663.825049999999</v>
      </c>
    </row>
    <row r="218" spans="1:13" x14ac:dyDescent="0.15">
      <c r="A218" s="12" t="s">
        <v>57</v>
      </c>
      <c r="B218" s="1">
        <v>0</v>
      </c>
      <c r="C218" s="1">
        <v>161.15107999999998</v>
      </c>
      <c r="D218" s="1">
        <v>2233.8445899999997</v>
      </c>
      <c r="E218" s="1">
        <v>2942.8345799999997</v>
      </c>
      <c r="F218" s="1">
        <v>496.08588000000003</v>
      </c>
      <c r="G218" s="1">
        <v>2321.7503199999996</v>
      </c>
      <c r="H218" s="1">
        <v>1152.9809700000001</v>
      </c>
      <c r="I218" s="1">
        <v>506.76080999999999</v>
      </c>
      <c r="J218" s="1">
        <v>6142.2082599999994</v>
      </c>
      <c r="K218" s="4">
        <f t="shared" si="9"/>
        <v>15957.616489999999</v>
      </c>
    </row>
    <row r="219" spans="1:13" x14ac:dyDescent="0.15">
      <c r="A219" s="12" t="s">
        <v>58</v>
      </c>
      <c r="B219" s="1">
        <v>0</v>
      </c>
      <c r="C219" s="1">
        <v>91.025019999999998</v>
      </c>
      <c r="D219" s="1">
        <v>2314.0613699999999</v>
      </c>
      <c r="E219" s="1">
        <v>2269.9328299999997</v>
      </c>
      <c r="F219" s="1">
        <v>428.92500999999999</v>
      </c>
      <c r="G219" s="1">
        <v>1906.1590200000001</v>
      </c>
      <c r="H219" s="1">
        <v>1062.7169699999999</v>
      </c>
      <c r="I219" s="1">
        <v>578.15317000000005</v>
      </c>
      <c r="J219" s="1">
        <v>5121.2953099999995</v>
      </c>
      <c r="K219" s="4">
        <f t="shared" si="9"/>
        <v>13772.268699999999</v>
      </c>
    </row>
    <row r="220" spans="1:13" x14ac:dyDescent="0.15">
      <c r="A220" s="12" t="s">
        <v>60</v>
      </c>
      <c r="B220" s="1">
        <v>0</v>
      </c>
      <c r="C220" s="1">
        <v>90.423940000000002</v>
      </c>
      <c r="D220" s="1">
        <v>2040.08177</v>
      </c>
      <c r="E220" s="1">
        <v>1704.38013</v>
      </c>
      <c r="F220" s="1">
        <v>313.48644999999999</v>
      </c>
      <c r="G220" s="1">
        <v>1646.5607299999999</v>
      </c>
      <c r="H220" s="1">
        <v>807.65336000000002</v>
      </c>
      <c r="I220" s="1">
        <v>353.31251000000003</v>
      </c>
      <c r="J220" s="1">
        <v>4092.7636400000001</v>
      </c>
      <c r="K220" s="4">
        <f t="shared" si="9"/>
        <v>11048.662530000001</v>
      </c>
    </row>
    <row r="221" spans="1:13" x14ac:dyDescent="0.15">
      <c r="A221" s="12" t="s">
        <v>61</v>
      </c>
      <c r="B221" s="1">
        <v>0</v>
      </c>
      <c r="C221" s="1">
        <v>87.017080000000007</v>
      </c>
      <c r="D221" s="1">
        <v>1633.3921200000002</v>
      </c>
      <c r="E221" s="1">
        <v>1118.2085499999998</v>
      </c>
      <c r="F221" s="1">
        <v>173.53778</v>
      </c>
      <c r="G221" s="1">
        <v>1190.2801899999999</v>
      </c>
      <c r="H221" s="1">
        <v>888.47554000000002</v>
      </c>
      <c r="I221" s="1">
        <v>318.44566000000003</v>
      </c>
      <c r="J221" s="1">
        <v>3317.2473399999999</v>
      </c>
      <c r="K221" s="4">
        <f t="shared" si="9"/>
        <v>8726.6042600000001</v>
      </c>
    </row>
    <row r="222" spans="1:13" x14ac:dyDescent="0.15">
      <c r="A222" s="12" t="s">
        <v>62</v>
      </c>
      <c r="B222" s="1">
        <v>0</v>
      </c>
      <c r="C222" s="1">
        <v>42.457749999999997</v>
      </c>
      <c r="D222" s="1">
        <v>937.04004000000009</v>
      </c>
      <c r="E222" s="1">
        <v>605.92691000000002</v>
      </c>
      <c r="F222" s="1">
        <v>48.627069999999996</v>
      </c>
      <c r="G222" s="1">
        <v>653.20103000000006</v>
      </c>
      <c r="H222" s="1">
        <v>482.41293999999999</v>
      </c>
      <c r="I222" s="1">
        <v>281.18898000000002</v>
      </c>
      <c r="J222" s="1">
        <v>2324.6989199999998</v>
      </c>
      <c r="K222" s="4">
        <f t="shared" si="9"/>
        <v>5375.5536400000001</v>
      </c>
    </row>
    <row r="223" spans="1:13" x14ac:dyDescent="0.15">
      <c r="A223" s="12" t="s">
        <v>63</v>
      </c>
      <c r="B223" s="1">
        <v>0</v>
      </c>
      <c r="C223" s="1">
        <v>0</v>
      </c>
      <c r="D223" s="1">
        <v>142.66089000000002</v>
      </c>
      <c r="E223" s="1">
        <v>223.52721</v>
      </c>
      <c r="F223" s="1">
        <v>4.4030800000000001</v>
      </c>
      <c r="G223" s="1">
        <v>198.57532999999998</v>
      </c>
      <c r="H223" s="1">
        <v>251.91413</v>
      </c>
      <c r="I223" s="1">
        <v>178.11721000000003</v>
      </c>
      <c r="J223" s="1">
        <v>1408.6394400000001</v>
      </c>
      <c r="K223" s="4">
        <f t="shared" si="9"/>
        <v>2407.8372900000004</v>
      </c>
    </row>
    <row r="224" spans="1:13" x14ac:dyDescent="0.15">
      <c r="A224" s="12" t="s">
        <v>64</v>
      </c>
      <c r="B224" s="1">
        <v>0</v>
      </c>
      <c r="C224" s="1">
        <v>0</v>
      </c>
      <c r="D224" s="1">
        <v>46.530410000000003</v>
      </c>
      <c r="E224" s="1">
        <v>31.700340000000001</v>
      </c>
      <c r="F224" s="1">
        <v>1.75132</v>
      </c>
      <c r="G224" s="1">
        <v>62.515180000000001</v>
      </c>
      <c r="H224" s="1">
        <v>0</v>
      </c>
      <c r="I224" s="1">
        <v>0</v>
      </c>
      <c r="J224" s="1">
        <v>78.124649999999988</v>
      </c>
      <c r="K224" s="4">
        <f t="shared" si="9"/>
        <v>220.62189999999998</v>
      </c>
    </row>
    <row r="225" spans="1:11" x14ac:dyDescent="0.15">
      <c r="A225" s="12" t="s">
        <v>65</v>
      </c>
      <c r="B225" s="1">
        <v>0</v>
      </c>
      <c r="C225" s="1">
        <v>0</v>
      </c>
      <c r="D225" s="1">
        <v>0.35519000000000001</v>
      </c>
      <c r="E225" s="1">
        <v>0</v>
      </c>
      <c r="F225" s="1">
        <v>0.74417999999999995</v>
      </c>
      <c r="G225" s="1">
        <v>12.073270000000001</v>
      </c>
      <c r="H225" s="1">
        <v>0</v>
      </c>
      <c r="I225" s="1">
        <v>0</v>
      </c>
      <c r="J225" s="1">
        <v>86.897390000000001</v>
      </c>
      <c r="K225" s="4">
        <f t="shared" si="9"/>
        <v>100.07003</v>
      </c>
    </row>
    <row r="226" spans="1:11" x14ac:dyDescent="0.15">
      <c r="A226" s="12" t="s">
        <v>68</v>
      </c>
      <c r="B226" s="1">
        <v>0</v>
      </c>
      <c r="C226" s="1">
        <v>0</v>
      </c>
      <c r="D226" s="1">
        <v>0</v>
      </c>
      <c r="E226" s="1">
        <v>0</v>
      </c>
      <c r="F226" s="1">
        <v>0.52097000000000004</v>
      </c>
      <c r="G226" s="1">
        <v>11.47879</v>
      </c>
      <c r="H226" s="1">
        <v>0</v>
      </c>
      <c r="I226" s="1">
        <v>0</v>
      </c>
      <c r="J226" s="1">
        <v>27.10266</v>
      </c>
      <c r="K226" s="4">
        <f t="shared" si="9"/>
        <v>39.102420000000002</v>
      </c>
    </row>
    <row r="227" spans="1:11" x14ac:dyDescent="0.15">
      <c r="A227" s="12" t="s">
        <v>69</v>
      </c>
      <c r="B227" s="1">
        <v>0</v>
      </c>
      <c r="C227" s="1">
        <v>0</v>
      </c>
      <c r="D227" s="1">
        <v>0</v>
      </c>
      <c r="E227" s="1">
        <v>0</v>
      </c>
      <c r="F227" s="1">
        <v>0.38530999999999999</v>
      </c>
      <c r="G227" s="1">
        <v>11.828139999999999</v>
      </c>
      <c r="H227" s="1">
        <v>0</v>
      </c>
      <c r="I227" s="1">
        <v>0</v>
      </c>
      <c r="J227" s="1">
        <v>2.1090500000000003</v>
      </c>
      <c r="K227" s="4">
        <f t="shared" si="9"/>
        <v>14.3225</v>
      </c>
    </row>
  </sheetData>
  <phoneticPr fontId="3" type="noConversion"/>
  <printOptions horizontalCentered="1"/>
  <pageMargins left="0.39370078740157483" right="0.39370078740157483" top="0.59055118110236227" bottom="0.15748031496062992" header="0.27559055118110237" footer="0.19685039370078741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workbookViewId="0"/>
  </sheetViews>
  <sheetFormatPr baseColWidth="10" defaultRowHeight="10.5" x14ac:dyDescent="0.15"/>
  <cols>
    <col min="1" max="1" width="15.140625" style="1" customWidth="1"/>
    <col min="2" max="10" width="9.7109375" style="1" customWidth="1"/>
    <col min="11" max="11" width="10.42578125" style="1" customWidth="1"/>
    <col min="12" max="12" width="11.42578125" style="1"/>
    <col min="13" max="13" width="13.7109375" style="1" customWidth="1"/>
    <col min="14" max="16384" width="11.42578125" style="1"/>
  </cols>
  <sheetData>
    <row r="1" spans="1:11" ht="12.75" x14ac:dyDescent="0.2">
      <c r="A1" s="13" t="s">
        <v>0</v>
      </c>
    </row>
    <row r="3" spans="1:11" x14ac:dyDescent="0.15">
      <c r="A3" s="2">
        <v>1986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x14ac:dyDescent="0.15">
      <c r="A4" s="1" t="s">
        <v>11</v>
      </c>
      <c r="B4" s="1">
        <v>473506</v>
      </c>
      <c r="C4" s="1">
        <v>1058055</v>
      </c>
      <c r="D4" s="1">
        <v>2697561</v>
      </c>
      <c r="E4" s="1">
        <v>2546329</v>
      </c>
      <c r="F4" s="1">
        <v>950679</v>
      </c>
      <c r="G4" s="1">
        <v>2304639</v>
      </c>
      <c r="H4" s="1">
        <v>1181369</v>
      </c>
      <c r="I4" s="1">
        <v>649485</v>
      </c>
      <c r="J4" s="1">
        <v>4354336</v>
      </c>
      <c r="K4" s="1">
        <v>16215960</v>
      </c>
    </row>
    <row r="5" spans="1:11" x14ac:dyDescent="0.15">
      <c r="A5" s="1" t="s">
        <v>12</v>
      </c>
      <c r="B5" s="1">
        <v>3555</v>
      </c>
      <c r="C5" s="1">
        <v>8610</v>
      </c>
      <c r="D5" s="1">
        <v>21450</v>
      </c>
      <c r="E5" s="1">
        <v>20970</v>
      </c>
      <c r="F5" s="1">
        <v>7905</v>
      </c>
      <c r="G5" s="1">
        <v>20010</v>
      </c>
      <c r="H5" s="1">
        <v>9870</v>
      </c>
      <c r="I5" s="1">
        <v>5685</v>
      </c>
      <c r="J5" s="1">
        <v>51945</v>
      </c>
      <c r="K5" s="1">
        <v>150000</v>
      </c>
    </row>
    <row r="6" spans="1:11" x14ac:dyDescent="0.15">
      <c r="A6" s="1" t="s">
        <v>13</v>
      </c>
      <c r="B6" s="1">
        <v>13414</v>
      </c>
      <c r="C6" s="1">
        <v>29972</v>
      </c>
      <c r="D6" s="1">
        <v>76425</v>
      </c>
      <c r="E6" s="1">
        <v>72139</v>
      </c>
      <c r="F6" s="1">
        <v>26934</v>
      </c>
      <c r="G6" s="1">
        <v>65286</v>
      </c>
      <c r="H6" s="1">
        <v>33471</v>
      </c>
      <c r="I6" s="1">
        <v>18403</v>
      </c>
      <c r="J6" s="1">
        <v>123354</v>
      </c>
      <c r="K6" s="1">
        <v>459400</v>
      </c>
    </row>
    <row r="7" spans="1:11" x14ac:dyDescent="0.15">
      <c r="A7" s="1" t="s">
        <v>10</v>
      </c>
      <c r="B7" s="1">
        <v>490475</v>
      </c>
      <c r="C7" s="1">
        <v>1096637</v>
      </c>
      <c r="D7" s="1">
        <v>2795436</v>
      </c>
      <c r="E7" s="1">
        <v>2639438</v>
      </c>
      <c r="F7" s="1">
        <v>985518</v>
      </c>
      <c r="G7" s="1">
        <v>2389935</v>
      </c>
      <c r="H7" s="1">
        <v>1224710</v>
      </c>
      <c r="I7" s="1">
        <v>673573</v>
      </c>
      <c r="J7" s="1">
        <v>4529635</v>
      </c>
      <c r="K7" s="4">
        <v>16825360</v>
      </c>
    </row>
    <row r="9" spans="1:11" x14ac:dyDescent="0.15">
      <c r="A9" s="2">
        <v>1987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1:11" x14ac:dyDescent="0.15">
      <c r="A10" s="1" t="s">
        <v>11</v>
      </c>
      <c r="B10" s="1">
        <v>486466</v>
      </c>
      <c r="C10" s="1">
        <v>1086684</v>
      </c>
      <c r="D10" s="1">
        <v>2769325</v>
      </c>
      <c r="E10" s="1">
        <v>2615590</v>
      </c>
      <c r="F10" s="1">
        <v>977466</v>
      </c>
      <c r="G10" s="1">
        <v>2369025</v>
      </c>
      <c r="H10" s="1">
        <v>1222443</v>
      </c>
      <c r="I10" s="1">
        <v>663990</v>
      </c>
      <c r="J10" s="1">
        <v>4468819</v>
      </c>
      <c r="K10" s="1">
        <v>16659809</v>
      </c>
    </row>
    <row r="11" spans="1:11" x14ac:dyDescent="0.15">
      <c r="A11" s="1" t="s">
        <v>12</v>
      </c>
      <c r="B11" s="1">
        <v>3792</v>
      </c>
      <c r="C11" s="1">
        <v>9184</v>
      </c>
      <c r="D11" s="1">
        <v>22880</v>
      </c>
      <c r="E11" s="1">
        <v>22368</v>
      </c>
      <c r="F11" s="1">
        <v>8432</v>
      </c>
      <c r="G11" s="1">
        <v>21344</v>
      </c>
      <c r="H11" s="1">
        <v>10528</v>
      </c>
      <c r="I11" s="1">
        <v>6064</v>
      </c>
      <c r="J11" s="1">
        <v>55408</v>
      </c>
      <c r="K11" s="1">
        <v>160000</v>
      </c>
    </row>
    <row r="12" spans="1:11" x14ac:dyDescent="0.15">
      <c r="A12" s="1" t="s">
        <v>13</v>
      </c>
      <c r="B12" s="1">
        <v>12699</v>
      </c>
      <c r="C12" s="1">
        <v>28366</v>
      </c>
      <c r="D12" s="1">
        <v>72291</v>
      </c>
      <c r="E12" s="1">
        <v>68279</v>
      </c>
      <c r="F12" s="1">
        <v>25518</v>
      </c>
      <c r="G12" s="1">
        <v>61843</v>
      </c>
      <c r="H12" s="1">
        <v>31926</v>
      </c>
      <c r="I12" s="1">
        <v>17330</v>
      </c>
      <c r="J12" s="1">
        <v>116648</v>
      </c>
      <c r="K12" s="1">
        <v>434900</v>
      </c>
    </row>
    <row r="13" spans="1:11" x14ac:dyDescent="0.15">
      <c r="A13" s="1" t="s">
        <v>10</v>
      </c>
      <c r="B13" s="1">
        <v>502957</v>
      </c>
      <c r="C13" s="1">
        <v>1124234</v>
      </c>
      <c r="D13" s="1">
        <v>2864496</v>
      </c>
      <c r="E13" s="1">
        <v>2706237</v>
      </c>
      <c r="F13" s="1">
        <v>1011416</v>
      </c>
      <c r="G13" s="1">
        <v>2452212</v>
      </c>
      <c r="H13" s="1">
        <v>1264897</v>
      </c>
      <c r="I13" s="1">
        <v>687384</v>
      </c>
      <c r="J13" s="1">
        <v>4640875</v>
      </c>
      <c r="K13" s="4">
        <v>17254709</v>
      </c>
    </row>
    <row r="15" spans="1:11" x14ac:dyDescent="0.15">
      <c r="A15" s="2">
        <v>1988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</row>
    <row r="16" spans="1:11" x14ac:dyDescent="0.15">
      <c r="A16" s="1" t="s">
        <v>14</v>
      </c>
      <c r="B16" s="1">
        <v>456337</v>
      </c>
      <c r="C16" s="1">
        <v>1024015</v>
      </c>
      <c r="D16" s="1">
        <v>2604731</v>
      </c>
      <c r="E16" s="1">
        <v>2468300</v>
      </c>
      <c r="F16" s="1">
        <v>918948</v>
      </c>
      <c r="G16" s="1">
        <v>2222097</v>
      </c>
      <c r="H16" s="1">
        <v>1146332</v>
      </c>
      <c r="I16" s="1">
        <v>620995</v>
      </c>
      <c r="J16" s="1">
        <v>4219946</v>
      </c>
      <c r="K16" s="1">
        <v>15681701</v>
      </c>
    </row>
    <row r="17" spans="1:14" x14ac:dyDescent="0.15">
      <c r="A17" s="1" t="s">
        <v>15</v>
      </c>
      <c r="B17" s="1">
        <v>3792</v>
      </c>
      <c r="C17" s="1">
        <v>9184</v>
      </c>
      <c r="D17" s="1">
        <v>22880</v>
      </c>
      <c r="E17" s="1">
        <v>22368</v>
      </c>
      <c r="F17" s="1">
        <v>8432</v>
      </c>
      <c r="G17" s="1">
        <v>21344</v>
      </c>
      <c r="H17" s="1">
        <v>10528</v>
      </c>
      <c r="I17" s="1">
        <v>6064</v>
      </c>
      <c r="J17" s="1">
        <v>55408</v>
      </c>
      <c r="K17" s="1">
        <v>160000</v>
      </c>
    </row>
    <row r="18" spans="1:14" x14ac:dyDescent="0.15">
      <c r="A18" s="1" t="s">
        <v>16</v>
      </c>
      <c r="B18" s="1">
        <v>121600</v>
      </c>
      <c r="C18" s="1">
        <v>272870</v>
      </c>
      <c r="D18" s="1">
        <v>694083</v>
      </c>
      <c r="E18" s="1">
        <v>657729</v>
      </c>
      <c r="F18" s="1">
        <v>244872</v>
      </c>
      <c r="G18" s="1">
        <v>592123</v>
      </c>
      <c r="H18" s="1">
        <v>305464</v>
      </c>
      <c r="I18" s="1">
        <v>165477</v>
      </c>
      <c r="J18" s="1">
        <v>1124490</v>
      </c>
      <c r="K18" s="1">
        <v>4178708</v>
      </c>
    </row>
    <row r="19" spans="1:14" x14ac:dyDescent="0.15">
      <c r="A19" s="1" t="s">
        <v>10</v>
      </c>
      <c r="B19" s="1">
        <v>581729</v>
      </c>
      <c r="C19" s="1">
        <v>1306069</v>
      </c>
      <c r="D19" s="1">
        <v>3321694</v>
      </c>
      <c r="E19" s="1">
        <v>3148397</v>
      </c>
      <c r="F19" s="1">
        <v>1172252</v>
      </c>
      <c r="G19" s="1">
        <v>2835564</v>
      </c>
      <c r="H19" s="1">
        <v>1462324</v>
      </c>
      <c r="I19" s="1">
        <v>792536</v>
      </c>
      <c r="J19" s="1">
        <v>5399844</v>
      </c>
      <c r="K19" s="4">
        <v>20020409</v>
      </c>
    </row>
    <row r="21" spans="1:14" x14ac:dyDescent="0.15">
      <c r="A21" s="2">
        <v>1989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3" t="s">
        <v>10</v>
      </c>
    </row>
    <row r="22" spans="1:14" x14ac:dyDescent="0.15">
      <c r="A22" s="1" t="s">
        <v>17</v>
      </c>
      <c r="B22" s="1">
        <v>465102</v>
      </c>
      <c r="C22" s="1">
        <v>1037351</v>
      </c>
      <c r="D22" s="1">
        <v>2654756</v>
      </c>
      <c r="E22" s="1">
        <v>2504625</v>
      </c>
      <c r="F22" s="1">
        <v>933431</v>
      </c>
      <c r="G22" s="1">
        <v>2261608</v>
      </c>
      <c r="H22" s="1">
        <v>1177846</v>
      </c>
      <c r="I22" s="1">
        <v>637671</v>
      </c>
      <c r="J22" s="1">
        <v>4310490</v>
      </c>
      <c r="K22" s="1">
        <v>15982880</v>
      </c>
    </row>
    <row r="23" spans="1:14" x14ac:dyDescent="0.15">
      <c r="A23" s="1" t="s">
        <v>18</v>
      </c>
      <c r="B23" s="1">
        <v>1513</v>
      </c>
      <c r="C23" s="1">
        <v>9184</v>
      </c>
      <c r="D23" s="1">
        <v>22880</v>
      </c>
      <c r="E23" s="1">
        <v>22368</v>
      </c>
      <c r="F23" s="1">
        <v>8432</v>
      </c>
      <c r="G23" s="1">
        <v>21344</v>
      </c>
      <c r="H23" s="1">
        <v>10528</v>
      </c>
      <c r="I23" s="1">
        <v>6064</v>
      </c>
      <c r="J23" s="1">
        <v>55408</v>
      </c>
      <c r="K23" s="1">
        <v>157721</v>
      </c>
    </row>
    <row r="24" spans="1:14" x14ac:dyDescent="0.15">
      <c r="A24" s="1" t="s">
        <v>16</v>
      </c>
      <c r="B24" s="1">
        <v>17560</v>
      </c>
      <c r="C24" s="1">
        <v>38907</v>
      </c>
      <c r="D24" s="1">
        <v>100232</v>
      </c>
      <c r="E24" s="1">
        <v>94111</v>
      </c>
      <c r="F24" s="1">
        <v>35113</v>
      </c>
      <c r="G24" s="1">
        <v>85259</v>
      </c>
      <c r="H24" s="1">
        <v>44858</v>
      </c>
      <c r="I24" s="1">
        <v>24270</v>
      </c>
      <c r="J24" s="1">
        <v>163133</v>
      </c>
      <c r="K24" s="1">
        <v>603443</v>
      </c>
    </row>
    <row r="25" spans="1:14" x14ac:dyDescent="0.15">
      <c r="A25" s="1" t="s">
        <v>10</v>
      </c>
      <c r="B25" s="1">
        <v>484175</v>
      </c>
      <c r="C25" s="1">
        <v>1085442</v>
      </c>
      <c r="D25" s="1">
        <v>2777868</v>
      </c>
      <c r="E25" s="1">
        <v>2621104</v>
      </c>
      <c r="F25" s="1">
        <v>976976</v>
      </c>
      <c r="G25" s="1">
        <v>2368211</v>
      </c>
      <c r="H25" s="1">
        <v>1233232</v>
      </c>
      <c r="I25" s="1">
        <v>668005</v>
      </c>
      <c r="J25" s="1">
        <v>4529031</v>
      </c>
      <c r="K25" s="4">
        <v>16744044</v>
      </c>
    </row>
    <row r="27" spans="1:14" ht="11.25" customHeight="1" x14ac:dyDescent="0.15">
      <c r="A27" s="2">
        <v>1990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  <c r="N27" s="6"/>
    </row>
    <row r="28" spans="1:14" x14ac:dyDescent="0.15">
      <c r="A28" s="1" t="s">
        <v>17</v>
      </c>
      <c r="B28" s="1">
        <v>509269</v>
      </c>
      <c r="C28" s="1">
        <v>1137184</v>
      </c>
      <c r="D28" s="1">
        <v>2902176</v>
      </c>
      <c r="E28" s="1">
        <v>2733150</v>
      </c>
      <c r="F28" s="1">
        <v>1020328</v>
      </c>
      <c r="G28" s="1">
        <v>2476610</v>
      </c>
      <c r="H28" s="1">
        <v>1264582</v>
      </c>
      <c r="I28" s="1">
        <v>697588</v>
      </c>
      <c r="J28" s="1">
        <v>4700352</v>
      </c>
      <c r="K28" s="1">
        <v>17441239</v>
      </c>
    </row>
    <row r="29" spans="1:14" x14ac:dyDescent="0.15">
      <c r="A29" s="1" t="s">
        <v>18</v>
      </c>
      <c r="B29" s="1">
        <v>2560</v>
      </c>
      <c r="C29" s="1">
        <v>9184</v>
      </c>
      <c r="D29" s="1">
        <v>22880</v>
      </c>
      <c r="E29" s="1">
        <v>22368</v>
      </c>
      <c r="F29" s="1">
        <v>8432</v>
      </c>
      <c r="G29" s="1">
        <v>21344</v>
      </c>
      <c r="H29" s="1">
        <v>10528</v>
      </c>
      <c r="I29" s="1">
        <v>6064</v>
      </c>
      <c r="J29" s="1">
        <v>55408</v>
      </c>
      <c r="K29" s="1">
        <v>158768</v>
      </c>
    </row>
    <row r="30" spans="1:14" x14ac:dyDescent="0.15">
      <c r="A30" s="1" t="s">
        <v>19</v>
      </c>
      <c r="B30" s="1">
        <v>6020</v>
      </c>
      <c r="C30" s="1">
        <v>13442</v>
      </c>
      <c r="D30" s="1">
        <v>34307</v>
      </c>
      <c r="E30" s="1">
        <v>32307</v>
      </c>
      <c r="F30" s="1">
        <v>12061</v>
      </c>
      <c r="G30" s="1">
        <v>29277</v>
      </c>
      <c r="H30" s="1">
        <v>14948</v>
      </c>
      <c r="I30" s="1">
        <v>8247</v>
      </c>
      <c r="J30" s="1">
        <v>55564</v>
      </c>
      <c r="K30" s="1">
        <v>206173</v>
      </c>
    </row>
    <row r="31" spans="1:14" x14ac:dyDescent="0.15">
      <c r="A31" s="1" t="s">
        <v>10</v>
      </c>
      <c r="B31" s="1">
        <v>517849</v>
      </c>
      <c r="C31" s="1">
        <v>1159810</v>
      </c>
      <c r="D31" s="1">
        <v>2959363</v>
      </c>
      <c r="E31" s="1">
        <v>2787825</v>
      </c>
      <c r="F31" s="1">
        <v>1040821</v>
      </c>
      <c r="G31" s="1">
        <v>2527231</v>
      </c>
      <c r="H31" s="1">
        <v>1290058</v>
      </c>
      <c r="I31" s="1">
        <v>711899</v>
      </c>
      <c r="J31" s="1">
        <v>4811324</v>
      </c>
      <c r="K31" s="4">
        <v>17806180</v>
      </c>
    </row>
    <row r="33" spans="1:11" x14ac:dyDescent="0.15">
      <c r="A33" s="4" t="s">
        <v>20</v>
      </c>
    </row>
    <row r="34" spans="1:11" x14ac:dyDescent="0.15">
      <c r="A34" s="2"/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10</v>
      </c>
    </row>
    <row r="35" spans="1:11" x14ac:dyDescent="0.15">
      <c r="A35" s="14">
        <v>1987</v>
      </c>
      <c r="B35" s="1">
        <v>984</v>
      </c>
      <c r="C35" s="1">
        <v>6188</v>
      </c>
      <c r="D35" s="1">
        <v>13436</v>
      </c>
      <c r="E35" s="1">
        <v>1116</v>
      </c>
      <c r="F35" s="1">
        <v>6352</v>
      </c>
      <c r="G35" s="1">
        <v>3888</v>
      </c>
      <c r="H35" s="1">
        <v>46</v>
      </c>
      <c r="I35" s="1">
        <v>5984</v>
      </c>
      <c r="J35" s="1">
        <v>21638</v>
      </c>
      <c r="K35" s="1">
        <v>59632</v>
      </c>
    </row>
    <row r="36" spans="1:11" x14ac:dyDescent="0.15">
      <c r="A36" s="14">
        <v>1988</v>
      </c>
      <c r="B36" s="1">
        <v>59036</v>
      </c>
      <c r="C36" s="1">
        <v>92456</v>
      </c>
      <c r="D36" s="1">
        <v>199718</v>
      </c>
      <c r="E36" s="1">
        <v>173388</v>
      </c>
      <c r="F36" s="1">
        <v>58760</v>
      </c>
      <c r="G36" s="1">
        <v>200304</v>
      </c>
      <c r="H36" s="1">
        <v>69846</v>
      </c>
      <c r="I36" s="1">
        <v>22078</v>
      </c>
      <c r="J36" s="1">
        <v>189976</v>
      </c>
      <c r="K36" s="1">
        <v>1065562</v>
      </c>
    </row>
    <row r="37" spans="1:11" x14ac:dyDescent="0.15">
      <c r="A37" s="14">
        <v>1989</v>
      </c>
      <c r="B37" s="1">
        <v>52718</v>
      </c>
      <c r="C37" s="1">
        <v>105016</v>
      </c>
      <c r="D37" s="1">
        <v>186262</v>
      </c>
      <c r="E37" s="1">
        <v>194488</v>
      </c>
      <c r="F37" s="1">
        <v>183658</v>
      </c>
      <c r="G37" s="1">
        <v>269846</v>
      </c>
      <c r="H37" s="1">
        <v>61528</v>
      </c>
      <c r="I37" s="1">
        <v>10776</v>
      </c>
      <c r="J37" s="1">
        <v>185194</v>
      </c>
      <c r="K37" s="1">
        <v>1249486</v>
      </c>
    </row>
    <row r="38" spans="1:11" x14ac:dyDescent="0.15">
      <c r="A38" s="14">
        <v>1990</v>
      </c>
      <c r="B38" s="1">
        <v>0</v>
      </c>
      <c r="C38" s="1">
        <v>514</v>
      </c>
      <c r="D38" s="1">
        <v>484</v>
      </c>
      <c r="E38" s="1">
        <v>0</v>
      </c>
      <c r="F38" s="1">
        <v>78</v>
      </c>
      <c r="G38" s="1">
        <v>0</v>
      </c>
      <c r="H38" s="1">
        <v>0</v>
      </c>
      <c r="I38" s="1">
        <v>-8</v>
      </c>
      <c r="J38" s="1">
        <v>700</v>
      </c>
      <c r="K38" s="1">
        <v>1768</v>
      </c>
    </row>
    <row r="39" spans="1:11" x14ac:dyDescent="0.15">
      <c r="A39" s="15" t="s">
        <v>10</v>
      </c>
      <c r="B39" s="1">
        <v>112738</v>
      </c>
      <c r="C39" s="1">
        <v>204174</v>
      </c>
      <c r="D39" s="1">
        <v>399900</v>
      </c>
      <c r="E39" s="1">
        <v>368992</v>
      </c>
      <c r="F39" s="1">
        <v>248848</v>
      </c>
      <c r="G39" s="1">
        <v>474038</v>
      </c>
      <c r="H39" s="1">
        <v>131420</v>
      </c>
      <c r="I39" s="1">
        <v>38830</v>
      </c>
      <c r="J39" s="1">
        <v>397508</v>
      </c>
      <c r="K39" s="1">
        <v>2376448</v>
      </c>
    </row>
    <row r="41" spans="1:11" x14ac:dyDescent="0.15">
      <c r="A41" s="2">
        <v>1991</v>
      </c>
      <c r="B41" s="3" t="s">
        <v>1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8</v>
      </c>
      <c r="J41" s="3" t="s">
        <v>9</v>
      </c>
      <c r="K41" s="3" t="s">
        <v>10</v>
      </c>
    </row>
    <row r="42" spans="1:11" x14ac:dyDescent="0.15">
      <c r="A42" s="1" t="s">
        <v>17</v>
      </c>
      <c r="B42" s="1">
        <v>569900</v>
      </c>
      <c r="C42" s="1">
        <v>1276905</v>
      </c>
      <c r="D42" s="1">
        <v>3276250</v>
      </c>
      <c r="E42" s="1">
        <v>3078665</v>
      </c>
      <c r="F42" s="1">
        <v>1149576</v>
      </c>
      <c r="G42" s="1">
        <v>2773137</v>
      </c>
      <c r="H42" s="1">
        <v>1435490</v>
      </c>
      <c r="I42" s="1">
        <v>787192</v>
      </c>
      <c r="J42" s="1">
        <v>5237074</v>
      </c>
      <c r="K42" s="1">
        <v>19584189</v>
      </c>
    </row>
    <row r="43" spans="1:11" x14ac:dyDescent="0.15">
      <c r="A43" s="1" t="s">
        <v>18</v>
      </c>
      <c r="B43" s="1">
        <v>3044</v>
      </c>
      <c r="C43" s="1">
        <v>9184</v>
      </c>
      <c r="D43" s="1">
        <v>22880</v>
      </c>
      <c r="E43" s="1">
        <v>22368</v>
      </c>
      <c r="F43" s="1">
        <v>8432</v>
      </c>
      <c r="G43" s="1">
        <v>21344</v>
      </c>
      <c r="H43" s="1">
        <v>10528</v>
      </c>
      <c r="I43" s="1">
        <v>6064</v>
      </c>
      <c r="J43" s="1">
        <v>55408</v>
      </c>
      <c r="K43" s="1">
        <v>159252</v>
      </c>
    </row>
    <row r="44" spans="1:11" x14ac:dyDescent="0.15">
      <c r="A44" s="1" t="s">
        <v>19</v>
      </c>
      <c r="B44" s="1">
        <v>3526</v>
      </c>
      <c r="C44" s="1">
        <v>7901</v>
      </c>
      <c r="D44" s="1">
        <v>20273</v>
      </c>
      <c r="E44" s="1">
        <v>19049</v>
      </c>
      <c r="F44" s="1">
        <v>7113</v>
      </c>
      <c r="G44" s="1">
        <v>17159</v>
      </c>
      <c r="H44" s="1">
        <v>8882</v>
      </c>
      <c r="I44" s="1">
        <v>4871</v>
      </c>
      <c r="J44" s="1">
        <v>32403</v>
      </c>
      <c r="K44" s="1">
        <v>121177</v>
      </c>
    </row>
    <row r="45" spans="1:11" x14ac:dyDescent="0.15">
      <c r="A45" s="1" t="s">
        <v>10</v>
      </c>
      <c r="B45" s="1">
        <v>576470</v>
      </c>
      <c r="C45" s="1">
        <v>1293990</v>
      </c>
      <c r="D45" s="1">
        <v>3319403</v>
      </c>
      <c r="E45" s="1">
        <v>3120082</v>
      </c>
      <c r="F45" s="1">
        <v>1165121</v>
      </c>
      <c r="G45" s="1">
        <v>2811640</v>
      </c>
      <c r="H45" s="1">
        <v>1454900</v>
      </c>
      <c r="I45" s="1">
        <v>798127</v>
      </c>
      <c r="J45" s="1">
        <v>5324885</v>
      </c>
      <c r="K45" s="4">
        <v>19864618</v>
      </c>
    </row>
    <row r="47" spans="1:11" x14ac:dyDescent="0.15">
      <c r="A47" s="2">
        <v>1992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  <c r="J47" s="3" t="s">
        <v>9</v>
      </c>
      <c r="K47" s="3" t="s">
        <v>10</v>
      </c>
    </row>
    <row r="48" spans="1:11" x14ac:dyDescent="0.15">
      <c r="A48" s="1" t="s">
        <v>21</v>
      </c>
      <c r="B48" s="1">
        <v>632470.98100000003</v>
      </c>
      <c r="C48" s="1">
        <v>1415371.07</v>
      </c>
      <c r="D48" s="1">
        <v>3462964.6209999998</v>
      </c>
      <c r="E48" s="1">
        <v>3422534.625</v>
      </c>
      <c r="F48" s="1">
        <v>1275492.845</v>
      </c>
      <c r="G48" s="1">
        <v>3080579.9539999999</v>
      </c>
      <c r="H48" s="1">
        <v>1587528.8829999999</v>
      </c>
      <c r="I48" s="1">
        <v>868978.99399999995</v>
      </c>
      <c r="J48" s="1">
        <v>5773804.824</v>
      </c>
      <c r="K48" s="1">
        <f>SUM(B48:J48)</f>
        <v>21519726.797000002</v>
      </c>
    </row>
    <row r="49" spans="1:13" x14ac:dyDescent="0.15">
      <c r="A49" s="1" t="s">
        <v>18</v>
      </c>
      <c r="B49" s="1">
        <v>2519</v>
      </c>
      <c r="C49" s="1">
        <v>9184</v>
      </c>
      <c r="D49" s="1">
        <v>22880</v>
      </c>
      <c r="E49" s="1">
        <v>22368</v>
      </c>
      <c r="F49" s="1">
        <v>8432</v>
      </c>
      <c r="G49" s="1">
        <v>21344</v>
      </c>
      <c r="H49" s="1">
        <v>10528</v>
      </c>
      <c r="I49" s="1">
        <v>6064</v>
      </c>
      <c r="J49" s="1">
        <v>55408</v>
      </c>
      <c r="K49" s="1">
        <f>SUM(B49:J49)</f>
        <v>158727</v>
      </c>
    </row>
    <row r="50" spans="1:13" x14ac:dyDescent="0.15">
      <c r="A50" s="1" t="s">
        <v>19</v>
      </c>
      <c r="B50" s="1">
        <v>2225.1077799999998</v>
      </c>
      <c r="C50" s="1">
        <v>4974.2170299999998</v>
      </c>
      <c r="D50" s="1">
        <v>12446.933919999999</v>
      </c>
      <c r="E50" s="1">
        <v>12036.845799999999</v>
      </c>
      <c r="F50" s="1">
        <v>4480.5924500000001</v>
      </c>
      <c r="G50" s="1">
        <v>10836.958329999999</v>
      </c>
      <c r="H50" s="1">
        <v>5581.7549900000004</v>
      </c>
      <c r="I50" s="1">
        <v>3052.87824</v>
      </c>
      <c r="J50" s="1">
        <v>20306.956249999999</v>
      </c>
      <c r="K50" s="1">
        <f>SUM(B50:J50)</f>
        <v>75942.244789999997</v>
      </c>
    </row>
    <row r="51" spans="1:13" x14ac:dyDescent="0.15">
      <c r="A51" s="1" t="s">
        <v>10</v>
      </c>
      <c r="B51" s="1">
        <f t="shared" ref="B51:J51" si="0">SUM(B48:B50)</f>
        <v>637215.08877999999</v>
      </c>
      <c r="C51" s="1">
        <f t="shared" si="0"/>
        <v>1429529.28703</v>
      </c>
      <c r="D51" s="1">
        <f t="shared" si="0"/>
        <v>3498291.55492</v>
      </c>
      <c r="E51" s="1">
        <f t="shared" si="0"/>
        <v>3456939.4707999998</v>
      </c>
      <c r="F51" s="1">
        <f t="shared" si="0"/>
        <v>1288405.4374500001</v>
      </c>
      <c r="G51" s="1">
        <f t="shared" si="0"/>
        <v>3112760.9123299997</v>
      </c>
      <c r="H51" s="1">
        <f t="shared" si="0"/>
        <v>1603638.63799</v>
      </c>
      <c r="I51" s="1">
        <f t="shared" si="0"/>
        <v>878095.87223999994</v>
      </c>
      <c r="J51" s="1">
        <f t="shared" si="0"/>
        <v>5849519.7802499998</v>
      </c>
      <c r="K51" s="4">
        <f>SUM(B51:J51)</f>
        <v>21754396.041790001</v>
      </c>
    </row>
    <row r="53" spans="1:13" x14ac:dyDescent="0.15">
      <c r="A53" s="2">
        <v>1993</v>
      </c>
      <c r="B53" s="3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1:13" x14ac:dyDescent="0.15">
      <c r="A54" s="1" t="s">
        <v>21</v>
      </c>
      <c r="B54" s="1">
        <v>640869.84699999995</v>
      </c>
      <c r="C54" s="1">
        <v>1462084.1629999999</v>
      </c>
      <c r="D54" s="1">
        <v>3743723.1850000001</v>
      </c>
      <c r="E54" s="1">
        <v>3659011.1940000001</v>
      </c>
      <c r="F54" s="1">
        <v>1401043.872</v>
      </c>
      <c r="G54" s="1">
        <v>3105015.9550000001</v>
      </c>
      <c r="H54" s="1">
        <v>1727079.986</v>
      </c>
      <c r="I54" s="1">
        <v>938205.897</v>
      </c>
      <c r="J54" s="1">
        <v>5948997.4960000003</v>
      </c>
      <c r="K54" s="1">
        <f>SUM(B54:J54)</f>
        <v>22626031.594999999</v>
      </c>
    </row>
    <row r="55" spans="1:13" x14ac:dyDescent="0.15">
      <c r="A55" s="1" t="s">
        <v>18</v>
      </c>
      <c r="B55" s="1">
        <v>2710.5010200000002</v>
      </c>
      <c r="C55" s="1">
        <v>9184</v>
      </c>
      <c r="D55" s="1">
        <v>22880</v>
      </c>
      <c r="E55" s="1">
        <v>22368</v>
      </c>
      <c r="F55" s="1">
        <v>6816.8540000000003</v>
      </c>
      <c r="G55" s="1">
        <v>21344</v>
      </c>
      <c r="H55" s="1">
        <v>10528</v>
      </c>
      <c r="I55" s="1">
        <v>6064</v>
      </c>
      <c r="J55" s="1">
        <v>55408</v>
      </c>
      <c r="K55" s="1">
        <f>SUM(B55:J55)</f>
        <v>157303.35501999999</v>
      </c>
    </row>
    <row r="56" spans="1:13" x14ac:dyDescent="0.15">
      <c r="A56" s="1" t="s">
        <v>10</v>
      </c>
      <c r="B56" s="1">
        <f t="shared" ref="B56:J56" si="1">SUM(B54:B55)</f>
        <v>643580.34801999992</v>
      </c>
      <c r="C56" s="1">
        <f t="shared" si="1"/>
        <v>1471268.1629999999</v>
      </c>
      <c r="D56" s="1">
        <f t="shared" si="1"/>
        <v>3766603.1850000001</v>
      </c>
      <c r="E56" s="1">
        <f t="shared" si="1"/>
        <v>3681379.1940000001</v>
      </c>
      <c r="F56" s="1">
        <f t="shared" si="1"/>
        <v>1407860.726</v>
      </c>
      <c r="G56" s="1">
        <f t="shared" si="1"/>
        <v>3126359.9550000001</v>
      </c>
      <c r="H56" s="1">
        <f t="shared" si="1"/>
        <v>1737607.986</v>
      </c>
      <c r="I56" s="1">
        <f t="shared" si="1"/>
        <v>944269.897</v>
      </c>
      <c r="J56" s="1">
        <f t="shared" si="1"/>
        <v>6004405.4960000003</v>
      </c>
      <c r="K56" s="4">
        <f>SUM(B56:J56)</f>
        <v>22783334.95002</v>
      </c>
    </row>
    <row r="58" spans="1:13" x14ac:dyDescent="0.15">
      <c r="A58" s="2">
        <v>1994</v>
      </c>
      <c r="B58" s="3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</row>
    <row r="59" spans="1:13" x14ac:dyDescent="0.15">
      <c r="A59" s="1" t="s">
        <v>21</v>
      </c>
      <c r="B59" s="1">
        <v>631836.56999999995</v>
      </c>
      <c r="C59" s="1">
        <v>1438813.8030000001</v>
      </c>
      <c r="D59" s="1">
        <v>3649133.3119999999</v>
      </c>
      <c r="E59" s="1">
        <v>3578190.26</v>
      </c>
      <c r="F59" s="1">
        <v>1361219.838</v>
      </c>
      <c r="G59" s="1">
        <v>3050551.2990000001</v>
      </c>
      <c r="H59" s="1">
        <v>1684897.5190000001</v>
      </c>
      <c r="I59" s="1">
        <v>922259.69400000002</v>
      </c>
      <c r="J59" s="1">
        <v>5852801.9100000001</v>
      </c>
      <c r="K59" s="1">
        <f>SUM(B59:J59)</f>
        <v>22169704.204999998</v>
      </c>
    </row>
    <row r="60" spans="1:13" x14ac:dyDescent="0.15">
      <c r="A60" s="1" t="s">
        <v>18</v>
      </c>
      <c r="B60" s="1">
        <v>2690.4426199999998</v>
      </c>
      <c r="C60" s="1">
        <v>9184</v>
      </c>
      <c r="D60" s="1">
        <v>22880</v>
      </c>
      <c r="E60" s="1">
        <v>22368</v>
      </c>
      <c r="F60" s="1">
        <v>5624.1000400000003</v>
      </c>
      <c r="G60" s="1">
        <v>21344</v>
      </c>
      <c r="H60" s="1">
        <v>10528</v>
      </c>
      <c r="I60" s="1">
        <v>6064</v>
      </c>
      <c r="J60" s="1">
        <v>55408</v>
      </c>
      <c r="K60" s="1">
        <f>SUM(B60:J60)</f>
        <v>156090.54266000001</v>
      </c>
      <c r="M60" s="5"/>
    </row>
    <row r="61" spans="1:13" x14ac:dyDescent="0.15">
      <c r="A61" s="1" t="s">
        <v>10</v>
      </c>
      <c r="B61" s="1">
        <f t="shared" ref="B61:J61" si="2">SUM(B59:B60)</f>
        <v>634527.01261999994</v>
      </c>
      <c r="C61" s="1">
        <f t="shared" si="2"/>
        <v>1447997.8030000001</v>
      </c>
      <c r="D61" s="1">
        <f t="shared" si="2"/>
        <v>3672013.3119999999</v>
      </c>
      <c r="E61" s="1">
        <f t="shared" si="2"/>
        <v>3600558.26</v>
      </c>
      <c r="F61" s="1">
        <f t="shared" si="2"/>
        <v>1366843.9380399999</v>
      </c>
      <c r="G61" s="1">
        <f t="shared" si="2"/>
        <v>3071895.2990000001</v>
      </c>
      <c r="H61" s="1">
        <f t="shared" si="2"/>
        <v>1695425.5190000001</v>
      </c>
      <c r="I61" s="1">
        <f t="shared" si="2"/>
        <v>928323.69400000002</v>
      </c>
      <c r="J61" s="1">
        <f t="shared" si="2"/>
        <v>5908209.9100000001</v>
      </c>
      <c r="K61" s="4">
        <f>SUM(B61:J61)</f>
        <v>22325794.74766</v>
      </c>
    </row>
    <row r="62" spans="1:13" x14ac:dyDescent="0.15">
      <c r="K62" s="4"/>
    </row>
    <row r="63" spans="1:13" x14ac:dyDescent="0.15">
      <c r="A63" s="2">
        <v>1995</v>
      </c>
      <c r="B63" s="3" t="s">
        <v>1</v>
      </c>
      <c r="C63" s="3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3" t="s">
        <v>7</v>
      </c>
      <c r="I63" s="3" t="s">
        <v>8</v>
      </c>
      <c r="J63" s="3" t="s">
        <v>9</v>
      </c>
      <c r="K63" s="3" t="s">
        <v>10</v>
      </c>
    </row>
    <row r="64" spans="1:13" x14ac:dyDescent="0.15">
      <c r="A64" s="1" t="s">
        <v>21</v>
      </c>
      <c r="B64" s="1">
        <v>669224.76800000004</v>
      </c>
      <c r="C64" s="1">
        <v>1508670.4669999999</v>
      </c>
      <c r="D64" s="1">
        <v>3838132.2880000002</v>
      </c>
      <c r="E64" s="1">
        <v>3754187.716</v>
      </c>
      <c r="F64" s="1">
        <v>1434053.0719999999</v>
      </c>
      <c r="G64" s="1">
        <v>3210879.8050000002</v>
      </c>
      <c r="H64" s="1">
        <v>1772163.1459999999</v>
      </c>
      <c r="I64" s="1">
        <v>965362.55599999998</v>
      </c>
      <c r="J64" s="1">
        <v>6165262.3119999999</v>
      </c>
      <c r="K64" s="1">
        <f>SUM(B64:J64)</f>
        <v>23317936.129999999</v>
      </c>
    </row>
    <row r="65" spans="1:11" x14ac:dyDescent="0.15">
      <c r="A65" s="1" t="s">
        <v>18</v>
      </c>
      <c r="B65" s="1">
        <v>2587.2918199999999</v>
      </c>
      <c r="C65" s="1">
        <v>9184</v>
      </c>
      <c r="D65" s="1">
        <v>22880</v>
      </c>
      <c r="E65" s="1">
        <v>22368</v>
      </c>
      <c r="F65" s="1">
        <v>5440.9570400000002</v>
      </c>
      <c r="G65" s="1">
        <v>21344</v>
      </c>
      <c r="H65" s="1">
        <v>10528</v>
      </c>
      <c r="I65" s="1">
        <v>6064</v>
      </c>
      <c r="J65" s="1">
        <v>55408</v>
      </c>
      <c r="K65" s="1">
        <f>SUM(B65:J65)</f>
        <v>155804.24885999999</v>
      </c>
    </row>
    <row r="66" spans="1:11" x14ac:dyDescent="0.15">
      <c r="A66" s="1" t="s">
        <v>10</v>
      </c>
      <c r="B66" s="1">
        <f t="shared" ref="B66:J66" si="3">SUM(B64:B65)</f>
        <v>671812.05982000008</v>
      </c>
      <c r="C66" s="1">
        <f t="shared" si="3"/>
        <v>1517854.4669999999</v>
      </c>
      <c r="D66" s="1">
        <f t="shared" si="3"/>
        <v>3861012.2880000002</v>
      </c>
      <c r="E66" s="1">
        <f t="shared" si="3"/>
        <v>3776555.716</v>
      </c>
      <c r="F66" s="1">
        <f t="shared" si="3"/>
        <v>1439494.0290399999</v>
      </c>
      <c r="G66" s="1">
        <f t="shared" si="3"/>
        <v>3232223.8050000002</v>
      </c>
      <c r="H66" s="1">
        <f t="shared" si="3"/>
        <v>1782691.1459999999</v>
      </c>
      <c r="I66" s="1">
        <f t="shared" si="3"/>
        <v>971426.55599999998</v>
      </c>
      <c r="J66" s="1">
        <f t="shared" si="3"/>
        <v>6220670.3119999999</v>
      </c>
      <c r="K66" s="4">
        <f>SUM(B66:J66)</f>
        <v>23473740.378860001</v>
      </c>
    </row>
    <row r="67" spans="1:1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1.25" customHeight="1" x14ac:dyDescent="0.15">
      <c r="A68" s="10" t="s">
        <v>22</v>
      </c>
      <c r="B68" s="3" t="s">
        <v>1</v>
      </c>
      <c r="C68" s="3" t="s">
        <v>2</v>
      </c>
      <c r="D68" s="3" t="s">
        <v>3</v>
      </c>
      <c r="E68" s="3" t="s">
        <v>4</v>
      </c>
      <c r="F68" s="3" t="s">
        <v>5</v>
      </c>
      <c r="G68" s="3" t="s">
        <v>6</v>
      </c>
      <c r="H68" s="3" t="s">
        <v>7</v>
      </c>
      <c r="I68" s="3" t="s">
        <v>8</v>
      </c>
      <c r="J68" s="3" t="s">
        <v>9</v>
      </c>
      <c r="K68" s="3" t="s">
        <v>10</v>
      </c>
    </row>
    <row r="69" spans="1:11" ht="11.25" customHeight="1" x14ac:dyDescent="0.15">
      <c r="A69" s="1" t="s">
        <v>23</v>
      </c>
      <c r="B69" s="1">
        <v>703150</v>
      </c>
      <c r="C69" s="1">
        <v>1585150</v>
      </c>
      <c r="D69" s="1">
        <v>4032700</v>
      </c>
      <c r="E69" s="1">
        <v>3944500</v>
      </c>
      <c r="F69" s="1">
        <v>1506750</v>
      </c>
      <c r="G69" s="1">
        <v>3373650</v>
      </c>
      <c r="H69" s="1">
        <v>1862000</v>
      </c>
      <c r="I69" s="1">
        <v>1014300</v>
      </c>
      <c r="J69" s="1">
        <v>6477800</v>
      </c>
      <c r="K69" s="1">
        <f>SUM(B69:J69)</f>
        <v>24500000</v>
      </c>
    </row>
    <row r="70" spans="1:11" ht="11.25" customHeight="1" x14ac:dyDescent="0.15">
      <c r="A70" s="1" t="s">
        <v>18</v>
      </c>
      <c r="B70" s="1">
        <v>2548.4473699999999</v>
      </c>
      <c r="C70" s="1">
        <v>9184</v>
      </c>
      <c r="D70" s="1">
        <v>22880</v>
      </c>
      <c r="E70" s="1">
        <v>22368</v>
      </c>
      <c r="F70" s="1">
        <v>2096.5950400000002</v>
      </c>
      <c r="G70" s="1">
        <v>21344</v>
      </c>
      <c r="H70" s="1">
        <v>10528</v>
      </c>
      <c r="I70" s="1">
        <v>6064</v>
      </c>
      <c r="J70" s="1">
        <v>55408</v>
      </c>
      <c r="K70" s="1">
        <f>SUM(B70:J70)</f>
        <v>152421.04240999999</v>
      </c>
    </row>
    <row r="71" spans="1:11" ht="11.25" customHeight="1" x14ac:dyDescent="0.15">
      <c r="A71" s="1" t="s">
        <v>10</v>
      </c>
      <c r="B71" s="1">
        <f>SUM(B69:B70)</f>
        <v>705698.44736999995</v>
      </c>
      <c r="C71" s="1">
        <f t="shared" ref="C71:K71" si="4">SUM(C69:C70)</f>
        <v>1594334</v>
      </c>
      <c r="D71" s="1">
        <f t="shared" si="4"/>
        <v>4055580</v>
      </c>
      <c r="E71" s="1">
        <f t="shared" si="4"/>
        <v>3966868</v>
      </c>
      <c r="F71" s="1">
        <f t="shared" si="4"/>
        <v>1508846.59504</v>
      </c>
      <c r="G71" s="1">
        <f t="shared" si="4"/>
        <v>3394994</v>
      </c>
      <c r="H71" s="1">
        <f t="shared" si="4"/>
        <v>1872528</v>
      </c>
      <c r="I71" s="1">
        <f t="shared" si="4"/>
        <v>1020364</v>
      </c>
      <c r="J71" s="1">
        <f t="shared" si="4"/>
        <v>6533208</v>
      </c>
      <c r="K71" s="4">
        <f t="shared" si="4"/>
        <v>24652421.042410001</v>
      </c>
    </row>
    <row r="72" spans="1:11" ht="11.25" customHeight="1" x14ac:dyDescent="0.15">
      <c r="A72" s="7"/>
    </row>
    <row r="73" spans="1:11" ht="11.25" customHeight="1" x14ac:dyDescent="0.15">
      <c r="A73" s="2">
        <v>1997</v>
      </c>
      <c r="B73" s="3" t="s">
        <v>1</v>
      </c>
      <c r="C73" s="3" t="s">
        <v>2</v>
      </c>
      <c r="D73" s="3" t="s">
        <v>3</v>
      </c>
      <c r="E73" s="3" t="s">
        <v>4</v>
      </c>
      <c r="F73" s="3" t="s">
        <v>5</v>
      </c>
      <c r="G73" s="3" t="s">
        <v>6</v>
      </c>
      <c r="H73" s="3" t="s">
        <v>7</v>
      </c>
      <c r="I73" s="3" t="s">
        <v>8</v>
      </c>
      <c r="J73" s="3" t="s">
        <v>9</v>
      </c>
      <c r="K73" s="3" t="s">
        <v>10</v>
      </c>
    </row>
    <row r="74" spans="1:11" ht="11.25" customHeight="1" x14ac:dyDescent="0.15">
      <c r="A74" s="1" t="s">
        <v>24</v>
      </c>
      <c r="B74" s="1">
        <v>703150</v>
      </c>
      <c r="C74" s="1">
        <v>1585150</v>
      </c>
      <c r="D74" s="1">
        <v>4032700</v>
      </c>
      <c r="E74" s="1">
        <v>3944500</v>
      </c>
      <c r="F74" s="1">
        <v>1506750</v>
      </c>
      <c r="G74" s="1">
        <v>3373650</v>
      </c>
      <c r="H74" s="1">
        <v>1862000</v>
      </c>
      <c r="I74" s="1">
        <v>1014300</v>
      </c>
      <c r="J74" s="1">
        <v>6477800</v>
      </c>
      <c r="K74" s="1">
        <f>SUM(B74:J74)</f>
        <v>24500000</v>
      </c>
    </row>
    <row r="75" spans="1:11" ht="11.25" customHeight="1" x14ac:dyDescent="0.15">
      <c r="A75" s="1" t="s">
        <v>18</v>
      </c>
      <c r="B75" s="1">
        <v>1066.78367</v>
      </c>
      <c r="C75" s="1">
        <v>9184</v>
      </c>
      <c r="D75" s="1">
        <v>22880</v>
      </c>
      <c r="E75" s="1">
        <v>22368</v>
      </c>
      <c r="F75" s="1">
        <v>3181.1310400000002</v>
      </c>
      <c r="G75" s="1">
        <v>21344</v>
      </c>
      <c r="H75" s="1">
        <v>10528</v>
      </c>
      <c r="I75" s="1">
        <v>6064</v>
      </c>
      <c r="J75" s="1">
        <v>55408</v>
      </c>
      <c r="K75" s="1">
        <f>SUM(B75:J75)</f>
        <v>152023.91471000001</v>
      </c>
    </row>
    <row r="76" spans="1:11" ht="11.25" customHeight="1" x14ac:dyDescent="0.15">
      <c r="A76" s="1" t="s">
        <v>19</v>
      </c>
      <c r="B76" s="1">
        <v>2472.8207299999999</v>
      </c>
      <c r="C76" s="1">
        <v>5574.6167800000003</v>
      </c>
      <c r="D76" s="1">
        <v>14182.1008</v>
      </c>
      <c r="E76" s="1">
        <v>13871.921200000001</v>
      </c>
      <c r="F76" s="1">
        <v>5298.9015799999997</v>
      </c>
      <c r="G76" s="1">
        <v>11864.36987</v>
      </c>
      <c r="H76" s="1">
        <v>6548.2360900000003</v>
      </c>
      <c r="I76" s="1">
        <v>3567.0654500000001</v>
      </c>
      <c r="J76" s="1">
        <v>22780.968720000001</v>
      </c>
      <c r="K76" s="1">
        <f>SUM(B76:J76)</f>
        <v>86161.001220000006</v>
      </c>
    </row>
    <row r="77" spans="1:11" ht="11.25" customHeight="1" x14ac:dyDescent="0.15">
      <c r="A77" s="1" t="s">
        <v>10</v>
      </c>
      <c r="B77" s="1">
        <f>SUM(B74:B76)</f>
        <v>706689.60440000007</v>
      </c>
      <c r="C77" s="1">
        <f t="shared" ref="C77:K77" si="5">SUM(C74:C76)</f>
        <v>1599908.61678</v>
      </c>
      <c r="D77" s="1">
        <f t="shared" si="5"/>
        <v>4069762.1008000001</v>
      </c>
      <c r="E77" s="1">
        <f t="shared" si="5"/>
        <v>3980739.9212000002</v>
      </c>
      <c r="F77" s="1">
        <f t="shared" si="5"/>
        <v>1515230.03262</v>
      </c>
      <c r="G77" s="1">
        <f t="shared" si="5"/>
        <v>3406858.3698700001</v>
      </c>
      <c r="H77" s="1">
        <f t="shared" si="5"/>
        <v>1879076.23609</v>
      </c>
      <c r="I77" s="1">
        <f t="shared" si="5"/>
        <v>1023931.06545</v>
      </c>
      <c r="J77" s="1">
        <f t="shared" si="5"/>
        <v>6555988.9687200002</v>
      </c>
      <c r="K77" s="4">
        <f t="shared" si="5"/>
        <v>24738184.915929999</v>
      </c>
    </row>
    <row r="78" spans="1:11" ht="11.25" customHeight="1" x14ac:dyDescent="0.15">
      <c r="A78" s="7"/>
    </row>
    <row r="79" spans="1:11" ht="11.25" customHeight="1" x14ac:dyDescent="0.15">
      <c r="A79" s="2">
        <v>1998</v>
      </c>
      <c r="B79" s="3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  <c r="J79" s="3" t="s">
        <v>9</v>
      </c>
      <c r="K79" s="3" t="s">
        <v>10</v>
      </c>
    </row>
    <row r="80" spans="1:11" ht="11.25" customHeight="1" x14ac:dyDescent="0.15">
      <c r="A80" s="1" t="s">
        <v>24</v>
      </c>
      <c r="B80" s="1">
        <v>703150</v>
      </c>
      <c r="C80" s="1">
        <v>1585150</v>
      </c>
      <c r="D80" s="1">
        <v>4032700</v>
      </c>
      <c r="E80" s="1">
        <v>3944500</v>
      </c>
      <c r="F80" s="1">
        <v>1506750</v>
      </c>
      <c r="G80" s="1">
        <v>3373650</v>
      </c>
      <c r="H80" s="1">
        <v>1862000</v>
      </c>
      <c r="I80" s="1">
        <v>1014300</v>
      </c>
      <c r="J80" s="1">
        <v>6477800</v>
      </c>
      <c r="K80" s="1">
        <f>SUM(B80:J80)</f>
        <v>24500000</v>
      </c>
    </row>
    <row r="81" spans="1:11" ht="11.25" customHeight="1" x14ac:dyDescent="0.15">
      <c r="A81" s="1" t="s">
        <v>18</v>
      </c>
      <c r="B81" s="1">
        <v>705.01505000000009</v>
      </c>
      <c r="C81" s="1">
        <v>9184</v>
      </c>
      <c r="D81" s="1">
        <v>22880</v>
      </c>
      <c r="E81" s="1">
        <v>22368</v>
      </c>
      <c r="F81" s="1">
        <v>1961.5490199999999</v>
      </c>
      <c r="G81" s="1">
        <v>2082.2139999999999</v>
      </c>
      <c r="H81" s="1">
        <v>10528</v>
      </c>
      <c r="I81" s="1">
        <v>6064</v>
      </c>
      <c r="J81" s="1">
        <v>55408</v>
      </c>
      <c r="K81" s="1">
        <f>SUM(B81:J81)</f>
        <v>131180.77807</v>
      </c>
    </row>
    <row r="82" spans="1:11" ht="11.25" customHeight="1" x14ac:dyDescent="0.15">
      <c r="A82" s="1" t="s">
        <v>19</v>
      </c>
      <c r="B82" s="1">
        <v>3947.4031100000002</v>
      </c>
      <c r="C82" s="1">
        <v>8898.8495199999998</v>
      </c>
      <c r="D82" s="1">
        <v>22639.11332</v>
      </c>
      <c r="E82" s="1">
        <v>22143.968680000002</v>
      </c>
      <c r="F82" s="1">
        <v>8458.7209600000006</v>
      </c>
      <c r="G82" s="1">
        <v>18939.28253</v>
      </c>
      <c r="H82" s="1">
        <v>10453.053540000001</v>
      </c>
      <c r="I82" s="1">
        <v>5694.1633700000002</v>
      </c>
      <c r="J82" s="1">
        <v>36365.623099999997</v>
      </c>
      <c r="K82" s="1">
        <f>SUM(B82:J82)</f>
        <v>137540.17812999999</v>
      </c>
    </row>
    <row r="83" spans="1:11" ht="11.25" customHeight="1" x14ac:dyDescent="0.15">
      <c r="A83" s="1" t="s">
        <v>10</v>
      </c>
      <c r="B83" s="1">
        <f>SUM(B80:B82)</f>
        <v>707802.41816</v>
      </c>
      <c r="C83" s="1">
        <f t="shared" ref="C83:K83" si="6">SUM(C80:C82)</f>
        <v>1603232.8495199999</v>
      </c>
      <c r="D83" s="1">
        <f t="shared" si="6"/>
        <v>4078219.11332</v>
      </c>
      <c r="E83" s="1">
        <f t="shared" si="6"/>
        <v>3989011.9686799999</v>
      </c>
      <c r="F83" s="1">
        <f t="shared" si="6"/>
        <v>1517170.2699800001</v>
      </c>
      <c r="G83" s="1">
        <f t="shared" si="6"/>
        <v>3394671.4965300001</v>
      </c>
      <c r="H83" s="1">
        <f t="shared" si="6"/>
        <v>1882981.05354</v>
      </c>
      <c r="I83" s="1">
        <f t="shared" si="6"/>
        <v>1026058.16337</v>
      </c>
      <c r="J83" s="1">
        <f t="shared" si="6"/>
        <v>6569573.6231000004</v>
      </c>
      <c r="K83" s="4">
        <f t="shared" si="6"/>
        <v>24768720.9562</v>
      </c>
    </row>
    <row r="84" spans="1:11" ht="11.25" customHeight="1" x14ac:dyDescent="0.15">
      <c r="A84" s="7"/>
    </row>
    <row r="85" spans="1:11" ht="11.25" customHeight="1" x14ac:dyDescent="0.15">
      <c r="A85" s="2">
        <v>1999</v>
      </c>
      <c r="B85" s="3" t="s">
        <v>1</v>
      </c>
      <c r="C85" s="3" t="s">
        <v>2</v>
      </c>
      <c r="D85" s="3" t="s">
        <v>3</v>
      </c>
      <c r="E85" s="3" t="s">
        <v>4</v>
      </c>
      <c r="F85" s="3" t="s">
        <v>5</v>
      </c>
      <c r="G85" s="3" t="s">
        <v>6</v>
      </c>
      <c r="H85" s="3" t="s">
        <v>7</v>
      </c>
      <c r="I85" s="3" t="s">
        <v>8</v>
      </c>
      <c r="J85" s="3" t="s">
        <v>9</v>
      </c>
      <c r="K85" s="3" t="s">
        <v>10</v>
      </c>
    </row>
    <row r="86" spans="1:11" ht="11.25" customHeight="1" x14ac:dyDescent="0.15">
      <c r="A86" s="1" t="s">
        <v>24</v>
      </c>
      <c r="B86" s="1">
        <v>703150</v>
      </c>
      <c r="C86" s="1">
        <v>1585150</v>
      </c>
      <c r="D86" s="1">
        <v>4032700</v>
      </c>
      <c r="E86" s="1">
        <v>3944500</v>
      </c>
      <c r="F86" s="1">
        <v>1506750</v>
      </c>
      <c r="G86" s="1">
        <v>3373650</v>
      </c>
      <c r="H86" s="1">
        <v>1862000</v>
      </c>
      <c r="I86" s="1">
        <v>1014300</v>
      </c>
      <c r="J86" s="1">
        <v>6477800</v>
      </c>
      <c r="K86" s="1">
        <f>SUM(B86:J86)</f>
        <v>24500000</v>
      </c>
    </row>
    <row r="87" spans="1:11" ht="11.25" customHeight="1" x14ac:dyDescent="0.15">
      <c r="A87" s="1" t="s">
        <v>18</v>
      </c>
      <c r="B87" s="1">
        <v>-461.97209000000004</v>
      </c>
      <c r="C87" s="1">
        <v>5543.576</v>
      </c>
      <c r="D87" s="1">
        <v>9333.3960000000006</v>
      </c>
      <c r="E87" s="1">
        <v>19500</v>
      </c>
      <c r="F87" s="1">
        <v>49.859000000000002</v>
      </c>
      <c r="G87" s="1">
        <v>87.132000000000005</v>
      </c>
      <c r="H87" s="1">
        <v>8514.1059999999998</v>
      </c>
      <c r="I87" s="1">
        <v>6064</v>
      </c>
      <c r="J87" s="1">
        <v>55408</v>
      </c>
      <c r="K87" s="1">
        <f>SUM(B87:J87)</f>
        <v>104038.09690999999</v>
      </c>
    </row>
    <row r="88" spans="1:11" ht="11.25" customHeight="1" x14ac:dyDescent="0.15">
      <c r="A88" s="1" t="s">
        <v>19</v>
      </c>
      <c r="B88" s="19">
        <v>3355.18534</v>
      </c>
      <c r="C88" s="19">
        <v>7563.7801799999997</v>
      </c>
      <c r="D88" s="19">
        <v>19242.630880000001</v>
      </c>
      <c r="E88" s="19">
        <v>18821.771390000002</v>
      </c>
      <c r="F88" s="19">
        <v>7189.6828500000001</v>
      </c>
      <c r="G88" s="19">
        <v>16097.87528</v>
      </c>
      <c r="H88" s="19">
        <v>8884.8113400000002</v>
      </c>
      <c r="I88" s="19">
        <v>4839.8840700000001</v>
      </c>
      <c r="J88" s="19">
        <v>30909.79103</v>
      </c>
      <c r="K88" s="1">
        <f>SUM(B88:J88)</f>
        <v>116905.41236000002</v>
      </c>
    </row>
    <row r="89" spans="1:11" ht="11.25" customHeight="1" x14ac:dyDescent="0.15">
      <c r="A89" s="1" t="s">
        <v>10</v>
      </c>
      <c r="B89" s="1">
        <f>SUM(B86:B88)</f>
        <v>706043.21324999991</v>
      </c>
      <c r="C89" s="1">
        <f t="shared" ref="C89:K89" si="7">SUM(C86:C88)</f>
        <v>1598257.3561799999</v>
      </c>
      <c r="D89" s="1">
        <f t="shared" si="7"/>
        <v>4061276.0268800003</v>
      </c>
      <c r="E89" s="1">
        <f t="shared" si="7"/>
        <v>3982821.7713899999</v>
      </c>
      <c r="F89" s="1">
        <f t="shared" si="7"/>
        <v>1513989.5418499999</v>
      </c>
      <c r="G89" s="1">
        <f t="shared" si="7"/>
        <v>3389835.00728</v>
      </c>
      <c r="H89" s="1">
        <f t="shared" si="7"/>
        <v>1879398.9173399999</v>
      </c>
      <c r="I89" s="1">
        <f t="shared" si="7"/>
        <v>1025203.88407</v>
      </c>
      <c r="J89" s="1">
        <f t="shared" si="7"/>
        <v>6564117.79103</v>
      </c>
      <c r="K89" s="4">
        <f t="shared" si="7"/>
        <v>24720943.509270001</v>
      </c>
    </row>
    <row r="90" spans="1:11" ht="11.25" customHeight="1" x14ac:dyDescent="0.15">
      <c r="K90" s="4"/>
    </row>
    <row r="91" spans="1:11" ht="11.25" customHeight="1" x14ac:dyDescent="0.15">
      <c r="A91" s="2">
        <v>2000</v>
      </c>
      <c r="B91" s="3" t="s">
        <v>1</v>
      </c>
      <c r="C91" s="3" t="s">
        <v>2</v>
      </c>
      <c r="D91" s="3" t="s">
        <v>3</v>
      </c>
      <c r="E91" s="3" t="s">
        <v>4</v>
      </c>
      <c r="F91" s="3" t="s">
        <v>5</v>
      </c>
      <c r="G91" s="3" t="s">
        <v>6</v>
      </c>
      <c r="H91" s="3" t="s">
        <v>7</v>
      </c>
      <c r="I91" s="3" t="s">
        <v>8</v>
      </c>
      <c r="J91" s="3" t="s">
        <v>9</v>
      </c>
      <c r="K91" s="3" t="s">
        <v>10</v>
      </c>
    </row>
    <row r="92" spans="1:11" ht="11.25" customHeight="1" x14ac:dyDescent="0.15">
      <c r="A92" s="1" t="s">
        <v>24</v>
      </c>
      <c r="B92" s="1">
        <v>703150</v>
      </c>
      <c r="C92" s="1">
        <v>1585150</v>
      </c>
      <c r="D92" s="1">
        <v>4032700</v>
      </c>
      <c r="E92" s="1">
        <v>3944500</v>
      </c>
      <c r="F92" s="1">
        <v>1506750</v>
      </c>
      <c r="G92" s="1">
        <v>3373650</v>
      </c>
      <c r="H92" s="1">
        <v>1862000</v>
      </c>
      <c r="I92" s="1">
        <v>1014300</v>
      </c>
      <c r="J92" s="1">
        <v>6477800</v>
      </c>
      <c r="K92" s="1">
        <f>SUM(B92:J92)</f>
        <v>24500000</v>
      </c>
    </row>
    <row r="93" spans="1:11" ht="11.25" customHeight="1" x14ac:dyDescent="0.15">
      <c r="A93" s="1" t="s">
        <v>18</v>
      </c>
      <c r="B93" s="1">
        <v>-125.15225</v>
      </c>
      <c r="C93" s="1">
        <v>629.91800000000001</v>
      </c>
      <c r="D93" s="1">
        <v>2888.4949999999999</v>
      </c>
      <c r="E93" s="1">
        <v>4847.4236900000014</v>
      </c>
      <c r="F93" s="1">
        <v>18.905999999999999</v>
      </c>
      <c r="G93" s="1">
        <v>65.501999999999995</v>
      </c>
      <c r="H93" s="1">
        <v>2912.8620000000001</v>
      </c>
      <c r="I93" s="1">
        <v>6064</v>
      </c>
      <c r="J93" s="1">
        <v>55408</v>
      </c>
      <c r="K93" s="1">
        <f>SUM(B93:J93)</f>
        <v>72709.954440000001</v>
      </c>
    </row>
    <row r="94" spans="1:11" ht="11.25" customHeight="1" x14ac:dyDescent="0.15">
      <c r="A94" s="1" t="s">
        <v>19</v>
      </c>
      <c r="B94" s="19">
        <v>4580.9648800000004</v>
      </c>
      <c r="C94" s="19">
        <v>10327.12291</v>
      </c>
      <c r="D94" s="19">
        <v>26272.711459999999</v>
      </c>
      <c r="E94" s="19">
        <v>25698.095659999999</v>
      </c>
      <c r="F94" s="19">
        <v>9816.3533100000004</v>
      </c>
      <c r="G94" s="19">
        <v>21979.054479999999</v>
      </c>
      <c r="H94" s="19">
        <v>12130.77808</v>
      </c>
      <c r="I94" s="19">
        <v>6608.0817500000003</v>
      </c>
      <c r="J94" s="19">
        <v>42202.338459999999</v>
      </c>
      <c r="K94" s="1">
        <f>SUM(B94:J94)</f>
        <v>159615.50099</v>
      </c>
    </row>
    <row r="95" spans="1:11" ht="11.25" customHeight="1" x14ac:dyDescent="0.15">
      <c r="A95" s="1" t="s">
        <v>10</v>
      </c>
      <c r="B95" s="1">
        <f t="shared" ref="B95:K95" si="8">SUM(B92:B94)</f>
        <v>707605.81262999994</v>
      </c>
      <c r="C95" s="1">
        <f t="shared" si="8"/>
        <v>1596107.04091</v>
      </c>
      <c r="D95" s="1">
        <f t="shared" si="8"/>
        <v>4061861.20646</v>
      </c>
      <c r="E95" s="1">
        <f t="shared" si="8"/>
        <v>3975045.5193500002</v>
      </c>
      <c r="F95" s="1">
        <f t="shared" si="8"/>
        <v>1516585.2593099999</v>
      </c>
      <c r="G95" s="1">
        <f t="shared" si="8"/>
        <v>3395694.5564799998</v>
      </c>
      <c r="H95" s="1">
        <f t="shared" si="8"/>
        <v>1877043.64008</v>
      </c>
      <c r="I95" s="1">
        <f t="shared" si="8"/>
        <v>1026972.08175</v>
      </c>
      <c r="J95" s="1">
        <f t="shared" si="8"/>
        <v>6575410.3384600002</v>
      </c>
      <c r="K95" s="4">
        <f t="shared" si="8"/>
        <v>24732325.455430001</v>
      </c>
    </row>
    <row r="96" spans="1:11" ht="11.25" customHeight="1" x14ac:dyDescent="0.15">
      <c r="A96" s="7"/>
      <c r="K96" s="9"/>
    </row>
    <row r="97" spans="1:13" ht="11.25" customHeight="1" x14ac:dyDescent="0.15">
      <c r="A97" s="2">
        <v>2001</v>
      </c>
      <c r="B97" s="3" t="s">
        <v>1</v>
      </c>
      <c r="C97" s="3" t="s">
        <v>2</v>
      </c>
      <c r="D97" s="3" t="s">
        <v>3</v>
      </c>
      <c r="E97" s="3" t="s">
        <v>4</v>
      </c>
      <c r="F97" s="3" t="s">
        <v>5</v>
      </c>
      <c r="G97" s="3" t="s">
        <v>6</v>
      </c>
      <c r="H97" s="3" t="s">
        <v>7</v>
      </c>
      <c r="I97" s="3" t="s">
        <v>8</v>
      </c>
      <c r="J97" s="3" t="s">
        <v>9</v>
      </c>
      <c r="K97" s="3" t="s">
        <v>10</v>
      </c>
    </row>
    <row r="98" spans="1:13" ht="11.25" customHeight="1" x14ac:dyDescent="0.15">
      <c r="A98" s="1" t="s">
        <v>42</v>
      </c>
      <c r="B98" s="1">
        <v>703150</v>
      </c>
      <c r="C98" s="1">
        <v>1585150</v>
      </c>
      <c r="D98" s="1">
        <v>4032700</v>
      </c>
      <c r="E98" s="1">
        <v>3944500</v>
      </c>
      <c r="F98" s="1">
        <v>1506750</v>
      </c>
      <c r="G98" s="1">
        <v>3373650</v>
      </c>
      <c r="H98" s="1">
        <v>1862000</v>
      </c>
      <c r="I98" s="1">
        <v>1014300</v>
      </c>
      <c r="J98" s="1">
        <v>6477800</v>
      </c>
      <c r="K98" s="1">
        <f>SUM(B98:J98)</f>
        <v>24500000</v>
      </c>
    </row>
    <row r="99" spans="1:13" ht="11.25" customHeight="1" x14ac:dyDescent="0.15">
      <c r="A99" s="1" t="s">
        <v>43</v>
      </c>
      <c r="B99" s="1">
        <v>0</v>
      </c>
      <c r="C99" s="1">
        <v>46.683</v>
      </c>
      <c r="D99" s="1">
        <v>5277.2560000000003</v>
      </c>
      <c r="E99" s="1">
        <v>1063.0677599999997</v>
      </c>
      <c r="F99" s="1">
        <v>-13.35</v>
      </c>
      <c r="G99" s="1">
        <v>6.7859999999999996</v>
      </c>
      <c r="H99" s="1">
        <v>1079.0029999999999</v>
      </c>
      <c r="I99" s="1">
        <v>6064</v>
      </c>
      <c r="J99" s="1">
        <v>41498</v>
      </c>
      <c r="K99" s="1">
        <f>SUM(B99:J99)</f>
        <v>55021.445760000002</v>
      </c>
    </row>
    <row r="100" spans="1:13" ht="11.25" customHeight="1" x14ac:dyDescent="0.15">
      <c r="A100" s="1" t="s">
        <v>19</v>
      </c>
      <c r="B100" s="19">
        <v>3889.3526999999999</v>
      </c>
      <c r="C100" s="19">
        <v>8767.9832700000006</v>
      </c>
      <c r="D100" s="19">
        <v>22306.183069999999</v>
      </c>
      <c r="E100" s="19">
        <v>21818.320019999999</v>
      </c>
      <c r="F100" s="19">
        <v>8334.3272199999992</v>
      </c>
      <c r="G100" s="19">
        <v>18660.761900000001</v>
      </c>
      <c r="H100" s="19">
        <v>10299.331190000001</v>
      </c>
      <c r="I100" s="19">
        <v>5610.42515</v>
      </c>
      <c r="J100" s="19">
        <v>35830.831140000002</v>
      </c>
      <c r="K100" s="1">
        <f>SUM(B100:J100)</f>
        <v>135517.51566</v>
      </c>
    </row>
    <row r="101" spans="1:13" ht="11.25" customHeight="1" x14ac:dyDescent="0.15">
      <c r="A101" s="1" t="s">
        <v>10</v>
      </c>
      <c r="B101" s="1">
        <f t="shared" ref="B101:K101" si="9">SUM(B98:B100)</f>
        <v>707039.35270000005</v>
      </c>
      <c r="C101" s="1">
        <f t="shared" si="9"/>
        <v>1593964.6662699999</v>
      </c>
      <c r="D101" s="1">
        <f t="shared" si="9"/>
        <v>4060283.4390699998</v>
      </c>
      <c r="E101" s="1">
        <f t="shared" si="9"/>
        <v>3967381.38778</v>
      </c>
      <c r="F101" s="1">
        <f t="shared" si="9"/>
        <v>1515070.97722</v>
      </c>
      <c r="G101" s="1">
        <f t="shared" si="9"/>
        <v>3392317.5478999997</v>
      </c>
      <c r="H101" s="1">
        <f t="shared" si="9"/>
        <v>1873378.3341900001</v>
      </c>
      <c r="I101" s="1">
        <f t="shared" si="9"/>
        <v>1025974.42515</v>
      </c>
      <c r="J101" s="1">
        <f t="shared" si="9"/>
        <v>6555128.8311400004</v>
      </c>
      <c r="K101" s="4">
        <f t="shared" si="9"/>
        <v>24690538.96142</v>
      </c>
    </row>
    <row r="102" spans="1:13" ht="11.25" customHeight="1" x14ac:dyDescent="0.15">
      <c r="A102" s="7"/>
      <c r="K102" s="9"/>
    </row>
    <row r="103" spans="1:13" s="8" customFormat="1" ht="11.25" customHeight="1" x14ac:dyDescent="0.15">
      <c r="A103" s="1" t="s">
        <v>25</v>
      </c>
      <c r="B103" s="1" t="s">
        <v>26</v>
      </c>
      <c r="C103" s="7"/>
      <c r="D103" s="7"/>
      <c r="E103" s="7"/>
      <c r="F103" s="7"/>
      <c r="G103" s="7"/>
      <c r="H103" s="7"/>
      <c r="I103" s="7"/>
      <c r="J103" s="7"/>
      <c r="K103" s="7"/>
    </row>
    <row r="104" spans="1:13" x14ac:dyDescent="0.15">
      <c r="A104" s="7"/>
      <c r="B104" s="7" t="s">
        <v>44</v>
      </c>
    </row>
    <row r="105" spans="1:13" x14ac:dyDescent="0.15">
      <c r="A105" s="7"/>
    </row>
    <row r="107" spans="1:13" ht="12.75" x14ac:dyDescent="0.2">
      <c r="A107" s="13" t="s">
        <v>40</v>
      </c>
    </row>
    <row r="108" spans="1:13" x14ac:dyDescent="0.15">
      <c r="A108" s="1" t="s">
        <v>31</v>
      </c>
    </row>
    <row r="109" spans="1:13" ht="11.25" customHeight="1" x14ac:dyDescent="0.2">
      <c r="A109"/>
      <c r="B109" s="3" t="s">
        <v>1</v>
      </c>
      <c r="C109" s="3" t="s">
        <v>2</v>
      </c>
      <c r="D109" s="3" t="s">
        <v>3</v>
      </c>
      <c r="E109" s="3" t="s">
        <v>4</v>
      </c>
      <c r="F109" s="3" t="s">
        <v>5</v>
      </c>
      <c r="G109" s="3" t="s">
        <v>6</v>
      </c>
      <c r="H109" s="3" t="s">
        <v>7</v>
      </c>
      <c r="I109" s="3" t="s">
        <v>8</v>
      </c>
      <c r="J109" s="3" t="s">
        <v>9</v>
      </c>
      <c r="K109" s="3" t="s">
        <v>10</v>
      </c>
    </row>
    <row r="110" spans="1:13" x14ac:dyDescent="0.15">
      <c r="A110" s="11" t="s">
        <v>22</v>
      </c>
      <c r="B110" s="1">
        <v>74196.134680000003</v>
      </c>
      <c r="C110" s="1">
        <v>150036.32837999999</v>
      </c>
      <c r="D110" s="1">
        <v>403648.32455999998</v>
      </c>
      <c r="E110" s="1">
        <v>365215.79375999997</v>
      </c>
      <c r="F110" s="1">
        <v>132122.49838</v>
      </c>
      <c r="G110" s="1">
        <v>324477.31172</v>
      </c>
      <c r="H110" s="1">
        <v>172925.03554000001</v>
      </c>
      <c r="I110" s="1">
        <v>90786.176240000001</v>
      </c>
      <c r="J110" s="1">
        <v>421732.96587000001</v>
      </c>
      <c r="K110" s="4">
        <f>SUM(B110:J110)</f>
        <v>2135140.5691299997</v>
      </c>
    </row>
    <row r="111" spans="1:13" x14ac:dyDescent="0.15">
      <c r="A111" s="12" t="s">
        <v>27</v>
      </c>
      <c r="B111" s="1">
        <v>168662.003</v>
      </c>
      <c r="C111" s="1">
        <v>341061.26400000002</v>
      </c>
      <c r="D111" s="1">
        <v>917569.82700000005</v>
      </c>
      <c r="E111" s="1">
        <v>830205.33700000006</v>
      </c>
      <c r="F111" s="1">
        <v>300339.70400000003</v>
      </c>
      <c r="G111" s="1">
        <v>737598.97600000002</v>
      </c>
      <c r="H111" s="1">
        <v>393091.67</v>
      </c>
      <c r="I111" s="1">
        <v>206374.34099999999</v>
      </c>
      <c r="J111" s="1">
        <v>958679.67500000005</v>
      </c>
      <c r="K111" s="4">
        <f>SUM(B111:J111)</f>
        <v>4853582.7969999993</v>
      </c>
      <c r="L111" s="20"/>
    </row>
    <row r="112" spans="1:13" x14ac:dyDescent="0.15">
      <c r="A112" s="12" t="s">
        <v>28</v>
      </c>
      <c r="B112" s="1">
        <v>269313.24800000002</v>
      </c>
      <c r="C112" s="1">
        <v>544594.01399999997</v>
      </c>
      <c r="D112" s="1">
        <v>1465141.5689999999</v>
      </c>
      <c r="E112" s="1">
        <v>1325641.1810000001</v>
      </c>
      <c r="F112" s="1">
        <v>479571.33299999998</v>
      </c>
      <c r="G112" s="1">
        <v>1177770.7709999999</v>
      </c>
      <c r="H112" s="1">
        <v>627674.24300000002</v>
      </c>
      <c r="I112" s="1">
        <v>329530.91600000003</v>
      </c>
      <c r="J112" s="1">
        <v>1530784.2520000001</v>
      </c>
      <c r="K112" s="4">
        <v>7750021.5269999998</v>
      </c>
      <c r="L112" s="20"/>
      <c r="M112" s="18"/>
    </row>
    <row r="113" spans="1:13" x14ac:dyDescent="0.15">
      <c r="A113" s="12" t="s">
        <v>29</v>
      </c>
      <c r="B113" s="1">
        <v>286512.88276111276</v>
      </c>
      <c r="C113" s="1">
        <v>579412.22737290338</v>
      </c>
      <c r="D113" s="1">
        <v>1558868.9134701856</v>
      </c>
      <c r="E113" s="1">
        <v>1410437.089871119</v>
      </c>
      <c r="F113" s="1">
        <v>510202.99281255231</v>
      </c>
      <c r="G113" s="1">
        <v>1253091.9317215944</v>
      </c>
      <c r="H113" s="1">
        <v>667849.59873078193</v>
      </c>
      <c r="I113" s="1">
        <v>350601.73609934864</v>
      </c>
      <c r="J113" s="1">
        <v>1628714.8903349598</v>
      </c>
      <c r="K113" s="4">
        <v>8245692.2631745581</v>
      </c>
      <c r="L113" s="20"/>
    </row>
    <row r="114" spans="1:13" x14ac:dyDescent="0.15">
      <c r="A114" s="12" t="s">
        <v>39</v>
      </c>
      <c r="B114" s="1">
        <v>288926.89</v>
      </c>
      <c r="C114" s="1">
        <v>584255.902</v>
      </c>
      <c r="D114" s="1">
        <v>1571845.426</v>
      </c>
      <c r="E114" s="1">
        <v>1422185.4550000001</v>
      </c>
      <c r="F114" s="1">
        <v>514497.72600000002</v>
      </c>
      <c r="G114" s="1">
        <v>1263545.8840000001</v>
      </c>
      <c r="H114" s="1">
        <v>673386.72900000005</v>
      </c>
      <c r="I114" s="1">
        <v>353530.11200000002</v>
      </c>
      <c r="J114" s="1">
        <v>1642268.7590000001</v>
      </c>
      <c r="K114" s="4">
        <v>8314442.8830000004</v>
      </c>
      <c r="L114" s="20"/>
    </row>
    <row r="115" spans="1:13" x14ac:dyDescent="0.15">
      <c r="A115" s="12" t="s">
        <v>41</v>
      </c>
      <c r="B115" s="1">
        <v>348814.32309109205</v>
      </c>
      <c r="C115" s="1">
        <v>705403.82664151664</v>
      </c>
      <c r="D115" s="1">
        <v>1897840.6820653121</v>
      </c>
      <c r="E115" s="1">
        <v>1717132.76563611</v>
      </c>
      <c r="F115" s="1">
        <v>621145.23389631801</v>
      </c>
      <c r="G115" s="1">
        <v>1525573.3345115129</v>
      </c>
      <c r="H115" s="1">
        <v>813071.66177992627</v>
      </c>
      <c r="I115" s="1">
        <v>426839.12176480534</v>
      </c>
      <c r="J115" s="1">
        <v>1982874.4749821762</v>
      </c>
      <c r="K115" s="4">
        <v>10038695.424368769</v>
      </c>
      <c r="L115" s="20"/>
    </row>
    <row r="116" spans="1:13" x14ac:dyDescent="0.15">
      <c r="A116" s="12"/>
    </row>
    <row r="121" spans="1:13" x14ac:dyDescent="0.15">
      <c r="A121" s="4" t="s">
        <v>30</v>
      </c>
    </row>
    <row r="122" spans="1:13" x14ac:dyDescent="0.15">
      <c r="A122" s="1" t="s">
        <v>31</v>
      </c>
    </row>
    <row r="123" spans="1:13" x14ac:dyDescent="0.15">
      <c r="B123" s="3" t="s">
        <v>1</v>
      </c>
      <c r="C123" s="3" t="s">
        <v>2</v>
      </c>
      <c r="D123" s="3" t="s">
        <v>3</v>
      </c>
      <c r="E123" s="3" t="s">
        <v>4</v>
      </c>
      <c r="F123" s="3" t="s">
        <v>5</v>
      </c>
      <c r="G123" s="3" t="s">
        <v>6</v>
      </c>
      <c r="H123" s="3" t="s">
        <v>7</v>
      </c>
      <c r="I123" s="3" t="s">
        <v>8</v>
      </c>
      <c r="J123" s="3" t="s">
        <v>9</v>
      </c>
      <c r="K123" s="3" t="s">
        <v>10</v>
      </c>
    </row>
    <row r="125" spans="1:13" x14ac:dyDescent="0.15">
      <c r="A125" s="12" t="s">
        <v>32</v>
      </c>
      <c r="B125" s="1">
        <v>0</v>
      </c>
      <c r="C125" s="1">
        <f>2171.427+1854.573</f>
        <v>4026</v>
      </c>
      <c r="D125" s="1">
        <v>50502.051059999998</v>
      </c>
      <c r="E125" s="1">
        <f>42324.53006+55943.03307</f>
        <v>98267.563129999995</v>
      </c>
      <c r="F125" s="1">
        <f>7845.13595+18455.2586</f>
        <v>26300.394550000001</v>
      </c>
      <c r="G125" s="1">
        <v>58578.728900000002</v>
      </c>
      <c r="H125" s="1">
        <f>8237.41307+21997.91013</f>
        <v>30235.323199999999</v>
      </c>
      <c r="I125" s="1">
        <f>8579.50833+5811.623</f>
        <v>14391.13133</v>
      </c>
      <c r="J125" s="1">
        <f>56512.17836+88802.40419</f>
        <v>145314.58254999999</v>
      </c>
      <c r="K125" s="1">
        <f>SUM(B125:J125)</f>
        <v>427615.77471999999</v>
      </c>
      <c r="M125" s="17"/>
    </row>
    <row r="126" spans="1:13" x14ac:dyDescent="0.15">
      <c r="A126" s="12" t="s">
        <v>33</v>
      </c>
      <c r="B126" s="1">
        <v>0</v>
      </c>
      <c r="C126" s="1">
        <f>2449.912+1270.2765</f>
        <v>3720.1884999999997</v>
      </c>
      <c r="D126" s="1">
        <f>69481.57473</f>
        <v>69481.574729999993</v>
      </c>
      <c r="E126" s="1">
        <f>38941.60558+52365.07143</f>
        <v>91306.677010000014</v>
      </c>
      <c r="F126" s="1">
        <f>7244.06777+22157.20239</f>
        <v>29401.27016</v>
      </c>
      <c r="G126" s="1">
        <f>49916.35619</f>
        <v>49916.356189999999</v>
      </c>
      <c r="H126" s="1">
        <f>6923.90818+23664.0733</f>
        <v>30587.981480000002</v>
      </c>
      <c r="I126" s="1">
        <f>6392.82298+16950.31451</f>
        <v>23343.137490000001</v>
      </c>
      <c r="J126" s="1">
        <f>62068.81158+110107.4741</f>
        <v>172176.28568</v>
      </c>
      <c r="K126" s="1">
        <f t="shared" ref="K126:K137" si="10">SUM(B126:J126)</f>
        <v>469933.47123999998</v>
      </c>
      <c r="M126" s="17"/>
    </row>
    <row r="127" spans="1:13" x14ac:dyDescent="0.15">
      <c r="A127" s="12" t="s">
        <v>34</v>
      </c>
      <c r="B127" s="1">
        <v>0</v>
      </c>
      <c r="C127" s="1">
        <f>1282.251+2806.55875</f>
        <v>4088.8097500000003</v>
      </c>
      <c r="D127" s="1">
        <v>63881.103150000003</v>
      </c>
      <c r="E127" s="1">
        <f>37492.90102+74154.72837</f>
        <v>111647.62938999999</v>
      </c>
      <c r="F127" s="1">
        <f>7248.5255+22739.62007</f>
        <v>29988.145570000001</v>
      </c>
      <c r="G127" s="1">
        <v>55482.510900000001</v>
      </c>
      <c r="H127" s="1">
        <f>7147.45784+28429.47344</f>
        <v>35576.931280000004</v>
      </c>
      <c r="I127" s="1">
        <f>6515.85759+4635.63275</f>
        <v>11151.49034</v>
      </c>
      <c r="J127" s="1">
        <f>65080.22126+111003.14524</f>
        <v>176083.3665</v>
      </c>
      <c r="K127" s="1">
        <f t="shared" si="10"/>
        <v>487899.98688000004</v>
      </c>
      <c r="M127" s="17"/>
    </row>
    <row r="128" spans="1:13" x14ac:dyDescent="0.15">
      <c r="A128" s="12" t="s">
        <v>35</v>
      </c>
      <c r="B128" s="1">
        <v>0</v>
      </c>
      <c r="C128" s="1">
        <f>3589.514+4028.441</f>
        <v>7617.9549999999999</v>
      </c>
      <c r="D128" s="1">
        <v>51847.422980000003</v>
      </c>
      <c r="E128" s="1">
        <f>40518.66549+57744.58015</f>
        <v>98263.245640000008</v>
      </c>
      <c r="F128" s="1">
        <f>5674.87154+15334.72951</f>
        <v>21009.601049999997</v>
      </c>
      <c r="G128" s="1">
        <v>52850.921470000001</v>
      </c>
      <c r="H128" s="1">
        <f>9849.64483+27029.33331</f>
        <v>36878.978139999999</v>
      </c>
      <c r="I128" s="1">
        <f>6474.914+7141.2175</f>
        <v>13616.1315</v>
      </c>
      <c r="J128" s="1">
        <f>64876.37995+112255.20077</f>
        <v>177131.58072</v>
      </c>
      <c r="K128" s="1">
        <f t="shared" si="10"/>
        <v>459215.83650000009</v>
      </c>
      <c r="M128" s="17"/>
    </row>
    <row r="129" spans="1:13" x14ac:dyDescent="0.15">
      <c r="A129" s="12" t="s">
        <v>36</v>
      </c>
      <c r="B129" s="1">
        <v>0</v>
      </c>
      <c r="C129" s="1">
        <v>4373.3074999999999</v>
      </c>
      <c r="D129" s="1">
        <v>72791.492180000001</v>
      </c>
      <c r="E129" s="1">
        <v>85985.796430000002</v>
      </c>
      <c r="F129" s="1">
        <v>23620.310140000001</v>
      </c>
      <c r="G129" s="1">
        <v>38729.414989999997</v>
      </c>
      <c r="H129" s="1">
        <v>30943.740679999999</v>
      </c>
      <c r="I129" s="1">
        <v>35396.065430000002</v>
      </c>
      <c r="J129" s="1">
        <v>159907.31226000001</v>
      </c>
      <c r="K129" s="1">
        <f t="shared" si="10"/>
        <v>451747.43961</v>
      </c>
      <c r="M129" s="17"/>
    </row>
    <row r="130" spans="1:13" x14ac:dyDescent="0.15">
      <c r="A130" s="12" t="s">
        <v>37</v>
      </c>
      <c r="B130" s="1">
        <v>0</v>
      </c>
      <c r="C130" s="1">
        <v>4021.9845</v>
      </c>
      <c r="D130" s="1">
        <v>51212.949310000004</v>
      </c>
      <c r="E130" s="1">
        <v>82941.192850000007</v>
      </c>
      <c r="F130" s="1">
        <v>20077.31984</v>
      </c>
      <c r="G130" s="1">
        <v>40062.081449999998</v>
      </c>
      <c r="H130" s="1">
        <v>29225.9005</v>
      </c>
      <c r="I130" s="1">
        <v>7675.0277500000002</v>
      </c>
      <c r="J130" s="1">
        <v>139112.18075999999</v>
      </c>
      <c r="K130" s="1">
        <f t="shared" si="10"/>
        <v>374328.63696000003</v>
      </c>
      <c r="M130" s="17"/>
    </row>
    <row r="131" spans="1:13" x14ac:dyDescent="0.15">
      <c r="A131" s="12" t="s">
        <v>38</v>
      </c>
      <c r="B131" s="1">
        <v>0</v>
      </c>
      <c r="C131" s="1">
        <v>4194.4170000000004</v>
      </c>
      <c r="D131" s="1">
        <v>52382.048280000003</v>
      </c>
      <c r="E131" s="1">
        <v>87440.444329999998</v>
      </c>
      <c r="F131" s="1">
        <v>24503.477139999999</v>
      </c>
      <c r="G131" s="1">
        <v>46504.931530000002</v>
      </c>
      <c r="H131" s="1">
        <v>25665.67598</v>
      </c>
      <c r="I131" s="1">
        <v>17523.373</v>
      </c>
      <c r="J131" s="1">
        <v>153066.23047000001</v>
      </c>
      <c r="K131" s="1">
        <f t="shared" si="10"/>
        <v>411280.59773000004</v>
      </c>
      <c r="M131" s="17"/>
    </row>
    <row r="132" spans="1:13" x14ac:dyDescent="0.15">
      <c r="A132" s="12" t="s">
        <v>22</v>
      </c>
      <c r="B132" s="1">
        <v>0</v>
      </c>
      <c r="C132" s="1">
        <v>3850.8119999999999</v>
      </c>
      <c r="D132" s="1">
        <v>48479.909</v>
      </c>
      <c r="E132" s="1">
        <v>77942.012400000007</v>
      </c>
      <c r="F132" s="1">
        <v>17098.538049999999</v>
      </c>
      <c r="G132" s="1">
        <v>48502.884030000001</v>
      </c>
      <c r="H132" s="1">
        <v>30200.515100000001</v>
      </c>
      <c r="I132" s="1">
        <v>17643.200929999999</v>
      </c>
      <c r="J132" s="1">
        <v>138357.96098</v>
      </c>
      <c r="K132" s="1">
        <f t="shared" si="10"/>
        <v>382075.83249</v>
      </c>
      <c r="M132" s="17"/>
    </row>
    <row r="133" spans="1:13" x14ac:dyDescent="0.15">
      <c r="A133" s="12" t="s">
        <v>27</v>
      </c>
      <c r="B133" s="1">
        <v>0</v>
      </c>
      <c r="C133" s="1">
        <v>3412.1379999999999</v>
      </c>
      <c r="D133" s="1">
        <v>49918.837379999997</v>
      </c>
      <c r="E133" s="1">
        <v>72075.778520000007</v>
      </c>
      <c r="F133" s="1">
        <v>15673.2515</v>
      </c>
      <c r="G133" s="1">
        <v>35626.576719999997</v>
      </c>
      <c r="H133" s="1">
        <v>26057.09705</v>
      </c>
      <c r="I133" s="1">
        <v>17008.370500000001</v>
      </c>
      <c r="J133" s="1">
        <v>123034.35004999999</v>
      </c>
      <c r="K133" s="1">
        <f t="shared" si="10"/>
        <v>342806.39972000004</v>
      </c>
      <c r="M133" s="17"/>
    </row>
    <row r="134" spans="1:13" x14ac:dyDescent="0.15">
      <c r="A134" s="12" t="s">
        <v>28</v>
      </c>
      <c r="B134" s="1">
        <v>0</v>
      </c>
      <c r="C134" s="1">
        <v>3537.4949499999998</v>
      </c>
      <c r="D134" s="1">
        <v>45087.740940000003</v>
      </c>
      <c r="E134" s="1">
        <v>67174.790970000002</v>
      </c>
      <c r="F134" s="1">
        <v>13820.555850000001</v>
      </c>
      <c r="G134" s="1">
        <v>33447.261250000003</v>
      </c>
      <c r="H134" s="1">
        <v>24272.715469999999</v>
      </c>
      <c r="I134" s="1">
        <v>16088.94175</v>
      </c>
      <c r="J134" s="1">
        <v>119952.034</v>
      </c>
      <c r="K134" s="1">
        <f t="shared" si="10"/>
        <v>323381.53518000001</v>
      </c>
      <c r="M134" s="17"/>
    </row>
    <row r="135" spans="1:13" x14ac:dyDescent="0.15">
      <c r="A135" s="12" t="s">
        <v>29</v>
      </c>
      <c r="B135" s="1">
        <v>0</v>
      </c>
      <c r="C135" s="1">
        <v>3131.9735000000001</v>
      </c>
      <c r="D135" s="1">
        <v>38484.787840000005</v>
      </c>
      <c r="E135" s="1">
        <v>62441.956119999995</v>
      </c>
      <c r="F135" s="1">
        <v>13008.415850000001</v>
      </c>
      <c r="G135" s="1">
        <v>33881.933850000001</v>
      </c>
      <c r="H135" s="1">
        <v>19654.296979999999</v>
      </c>
      <c r="I135" s="1">
        <v>15332.248750000001</v>
      </c>
      <c r="J135" s="1">
        <v>109267.757</v>
      </c>
      <c r="K135" s="1">
        <f t="shared" si="10"/>
        <v>295203.36989000003</v>
      </c>
    </row>
    <row r="136" spans="1:13" x14ac:dyDescent="0.15">
      <c r="A136" s="12" t="s">
        <v>39</v>
      </c>
      <c r="B136" s="1">
        <v>0</v>
      </c>
      <c r="C136" s="1">
        <v>2913.5070000000001</v>
      </c>
      <c r="D136" s="1">
        <v>39911.175790000001</v>
      </c>
      <c r="E136" s="1">
        <v>63242.781019999995</v>
      </c>
      <c r="F136" s="1">
        <v>12780.42686</v>
      </c>
      <c r="G136" s="1">
        <v>36454.01</v>
      </c>
      <c r="H136" s="1">
        <v>25064.353730000003</v>
      </c>
      <c r="I136" s="1">
        <v>14899.2765</v>
      </c>
      <c r="J136" s="1">
        <v>112256.22100000001</v>
      </c>
      <c r="K136" s="1">
        <f t="shared" si="10"/>
        <v>307521.75190000003</v>
      </c>
      <c r="M136" s="17"/>
    </row>
    <row r="137" spans="1:13" x14ac:dyDescent="0.15">
      <c r="A137" s="12" t="s">
        <v>41</v>
      </c>
      <c r="B137" s="1">
        <v>0</v>
      </c>
      <c r="C137" s="1">
        <v>3765.9679999999998</v>
      </c>
      <c r="D137" s="1">
        <v>40980.540480000003</v>
      </c>
      <c r="E137" s="1">
        <v>64710.539019999997</v>
      </c>
      <c r="F137" s="1">
        <v>11491.908379999999</v>
      </c>
      <c r="G137" s="1">
        <v>36934.489000000001</v>
      </c>
      <c r="H137" s="1">
        <v>21153.316210000001</v>
      </c>
      <c r="I137" s="1">
        <v>14364.38125</v>
      </c>
      <c r="J137" s="1">
        <v>116519.158</v>
      </c>
      <c r="K137" s="1">
        <f t="shared" si="10"/>
        <v>309920.30033999996</v>
      </c>
    </row>
    <row r="138" spans="1:13" x14ac:dyDescent="0.15">
      <c r="C138" s="16"/>
    </row>
    <row r="139" spans="1:13" x14ac:dyDescent="0.15">
      <c r="C139" s="16"/>
    </row>
    <row r="140" spans="1:13" x14ac:dyDescent="0.15">
      <c r="C140" s="16"/>
    </row>
    <row r="141" spans="1:13" x14ac:dyDescent="0.15">
      <c r="C141" s="16"/>
    </row>
    <row r="142" spans="1:13" x14ac:dyDescent="0.15">
      <c r="C142" s="16"/>
    </row>
  </sheetData>
  <phoneticPr fontId="3" type="noConversion"/>
  <printOptions horizontalCentered="1"/>
  <pageMargins left="0.39370078740157483" right="0.39370078740157483" top="0.59055118110236227" bottom="0.15748031496062992" header="0.27559055118110237" footer="0.19685039370078741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BMIT Euro</vt:lpstr>
      <vt:lpstr>BMIT ATS (bis 2001)</vt:lpstr>
      <vt:lpstr>'BMIT ATS (bis 2001)'!Druckbereich</vt:lpstr>
      <vt:lpstr>'BMIT Euro'!Druckbereich</vt:lpstr>
      <vt:lpstr>'BMIT ATS (bis 2001)'!Drucktitel</vt:lpstr>
      <vt:lpstr>'BMIT Euro'!Drucktitel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Bundesrechenamt</dc:creator>
  <cp:lastModifiedBy>Sturmlechner Christian</cp:lastModifiedBy>
  <cp:lastPrinted>2018-09-28T05:50:00Z</cp:lastPrinted>
  <dcterms:created xsi:type="dcterms:W3CDTF">2009-04-07T13:05:16Z</dcterms:created>
  <dcterms:modified xsi:type="dcterms:W3CDTF">2019-09-02T15:06:54Z</dcterms:modified>
</cp:coreProperties>
</file>