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hanouse\AppData\Roaming\OpenText\OTEdit\EC_eoffice\c484885675\"/>
    </mc:Choice>
  </mc:AlternateContent>
  <xr:revisionPtr revIDLastSave="0" documentId="13_ncr:1_{052D3E04-DBED-44FE-B69D-D2B42D4C59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1" sheetId="2" r:id="rId1"/>
    <sheet name="T2" sheetId="3" r:id="rId2"/>
    <sheet name="T3" sheetId="4" r:id="rId3"/>
    <sheet name="T4" sheetId="7" r:id="rId4"/>
    <sheet name="T5" sheetId="9" r:id="rId5"/>
    <sheet name="T6" sheetId="15" r:id="rId6"/>
    <sheet name="T7" sheetId="21" r:id="rId7"/>
    <sheet name="T8" sheetId="25" r:id="rId8"/>
    <sheet name="T9" sheetId="26" r:id="rId9"/>
    <sheet name="T10" sheetId="22" r:id="rId10"/>
    <sheet name="T11" sheetId="27" r:id="rId11"/>
    <sheet name="T12" sheetId="5" r:id="rId12"/>
    <sheet name="T13" sheetId="6" r:id="rId13"/>
    <sheet name="T14" sheetId="10" r:id="rId14"/>
    <sheet name="T15" sheetId="11" r:id="rId15"/>
    <sheet name="T16" sheetId="12" r:id="rId16"/>
    <sheet name="T17" sheetId="13" r:id="rId17"/>
    <sheet name="T18" sheetId="14" r:id="rId18"/>
    <sheet name="T19" sheetId="23" r:id="rId19"/>
    <sheet name="T20" sheetId="16" r:id="rId20"/>
    <sheet name="T21" sheetId="17" r:id="rId21"/>
    <sheet name="T22" sheetId="18" r:id="rId22"/>
    <sheet name="T23" sheetId="19" r:id="rId23"/>
    <sheet name="T24" sheetId="20" r:id="rId24"/>
    <sheet name="QB_06 Abgaben FH" sheetId="8" state="hidden" r:id="rId25"/>
  </sheets>
  <externalReferences>
    <externalReference r:id="rId26"/>
    <externalReference r:id="rId27"/>
    <externalReference r:id="rId28"/>
  </externalReferences>
  <definedNames>
    <definedName name="_bmv" localSheetId="9" hidden="1">#REF!</definedName>
    <definedName name="_bmv" localSheetId="10" hidden="1">#REF!</definedName>
    <definedName name="_bmv" localSheetId="18" hidden="1">#REF!</definedName>
    <definedName name="_bmv" localSheetId="6" hidden="1">#REF!</definedName>
    <definedName name="_bmv" localSheetId="7" hidden="1">#REF!</definedName>
    <definedName name="_bmv" localSheetId="8" hidden="1">#REF!</definedName>
    <definedName name="_bmv" hidden="1">#REF!</definedName>
    <definedName name="_Fill" localSheetId="9" hidden="1">[1]ÖBB_GESAMT!#REF!</definedName>
    <definedName name="_Fill" localSheetId="10" hidden="1">[1]ÖBB_GESAMT!#REF!</definedName>
    <definedName name="_Fill" localSheetId="18" hidden="1">[1]ÖBB_GESAMT!#REF!</definedName>
    <definedName name="_Fill" localSheetId="6" hidden="1">[1]ÖBB_GESAMT!#REF!</definedName>
    <definedName name="_Fill" localSheetId="7" hidden="1">[1]ÖBB_GESAMT!#REF!</definedName>
    <definedName name="_Fill" localSheetId="8" hidden="1">[1]ÖBB_GESAMT!#REF!</definedName>
    <definedName name="_Fill" hidden="1">[1]ÖBB_GESAMT!#REF!</definedName>
    <definedName name="_Fill2" localSheetId="9" hidden="1">[1]ÖBB_GESAMT!#REF!</definedName>
    <definedName name="_Fill2" localSheetId="10" hidden="1">[1]ÖBB_GESAMT!#REF!</definedName>
    <definedName name="_Fill2" localSheetId="18" hidden="1">[1]ÖBB_GESAMT!#REF!</definedName>
    <definedName name="_Fill2" localSheetId="7" hidden="1">[1]ÖBB_GESAMT!#REF!</definedName>
    <definedName name="_Fill2" localSheetId="8" hidden="1">[1]ÖBB_GESAMT!#REF!</definedName>
    <definedName name="_Fill2" hidden="1">[1]ÖBB_GESAMT!#REF!</definedName>
    <definedName name="_xlnm._FilterDatabase" localSheetId="9" hidden="1">#REF!</definedName>
    <definedName name="_xlnm._FilterDatabase" localSheetId="10" hidden="1">#REF!</definedName>
    <definedName name="_xlnm._FilterDatabase" localSheetId="18" hidden="1">#REF!</definedName>
    <definedName name="_xlnm._FilterDatabase" localSheetId="6" hidden="1">#REF!</definedName>
    <definedName name="_xlnm._FilterDatabase" localSheetId="7" hidden="1">#REF!</definedName>
    <definedName name="_xlnm._FilterDatabase" localSheetId="8" hidden="1">#REF!</definedName>
    <definedName name="_xlnm._FilterDatabase" hidden="1">#REF!</definedName>
    <definedName name="_FilterDatenbank2" localSheetId="9" hidden="1">#REF!</definedName>
    <definedName name="_FilterDatenbank2" localSheetId="10" hidden="1">#REF!</definedName>
    <definedName name="_FilterDatenbank2" localSheetId="18" hidden="1">#REF!</definedName>
    <definedName name="_FilterDatenbank2" localSheetId="7" hidden="1">#REF!</definedName>
    <definedName name="_FilterDatenbank2" localSheetId="8" hidden="1">#REF!</definedName>
    <definedName name="_FilterDatenbank2" hidden="1">#REF!</definedName>
    <definedName name="Absatzplan2001_2004" localSheetId="10" hidden="1">{#N/A,#N/A,TRUE,"Tabelle1";#N/A,#N/A,TRUE,"Tabelle2";#N/A,#N/A,TRUE,"Tabelle3";#N/A,#N/A,TRUE,"Tabelle4"}</definedName>
    <definedName name="Absatzplan2001_2004" localSheetId="6" hidden="1">{#N/A,#N/A,TRUE,"Tabelle1";#N/A,#N/A,TRUE,"Tabelle2";#N/A,#N/A,TRUE,"Tabelle3";#N/A,#N/A,TRUE,"Tabelle4"}</definedName>
    <definedName name="Absatzplan2001_2004" localSheetId="7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10" hidden="1">{"CECons",#N/A,FALSE,"CE"}</definedName>
    <definedName name="acd" localSheetId="6" hidden="1">{"CECons",#N/A,FALSE,"CE"}</definedName>
    <definedName name="acd" localSheetId="7" hidden="1">{"CECons",#N/A,FALSE,"CE"}</definedName>
    <definedName name="acd" hidden="1">{"CECons",#N/A,FALSE,"CE"}</definedName>
    <definedName name="AS2DocOpenMode" hidden="1">"AS2DocumentBrowse"</definedName>
    <definedName name="bmv" localSheetId="9" hidden="1">#REF!</definedName>
    <definedName name="bmv" localSheetId="10" hidden="1">#REF!</definedName>
    <definedName name="bmv" localSheetId="18" hidden="1">#REF!</definedName>
    <definedName name="bmv" localSheetId="6" hidden="1">#REF!</definedName>
    <definedName name="bmv" localSheetId="7" hidden="1">#REF!</definedName>
    <definedName name="bmv" localSheetId="8" hidden="1">#REF!</definedName>
    <definedName name="bmv" hidden="1">#REF!</definedName>
    <definedName name="bmw" localSheetId="9" hidden="1">#REF!</definedName>
    <definedName name="bmw" localSheetId="10" hidden="1">#REF!</definedName>
    <definedName name="bmw" localSheetId="18" hidden="1">#REF!</definedName>
    <definedName name="bmw" localSheetId="7" hidden="1">#REF!</definedName>
    <definedName name="bmw" localSheetId="8" hidden="1">#REF!</definedName>
    <definedName name="bmw" hidden="1">#REF!</definedName>
    <definedName name="CBWorkbookPriority" hidden="1">-238828510</definedName>
    <definedName name="_xlnm.Print_Area" localSheetId="9">#REF!</definedName>
    <definedName name="_xlnm.Print_Area" localSheetId="10">#REF!</definedName>
    <definedName name="_xlnm.Print_Area" localSheetId="18">#REF!</definedName>
    <definedName name="_xlnm.Print_Area" localSheetId="7">#REF!</definedName>
    <definedName name="_xlnm.Print_Area" localSheetId="8">#REF!</definedName>
    <definedName name="_xlnm.Print_Area">#REF!</definedName>
    <definedName name="_xlnm.Print_Titles" localSheetId="7">[2]Gesamt!$A$1:$O$65536,[2]Gesamt!$A$1:$IV$1</definedName>
    <definedName name="_xlnm.Print_Titles">[3]Gesamt!$A$1:$O$65536,[3]Gesamt!$A$1:$IV$1</definedName>
    <definedName name="FilterDatenbank" localSheetId="9" hidden="1">#REF!</definedName>
    <definedName name="FilterDatenbank" localSheetId="10" hidden="1">#REF!</definedName>
    <definedName name="FilterDatenbank" localSheetId="18" hidden="1">#REF!</definedName>
    <definedName name="FilterDatenbank" localSheetId="6" hidden="1">#REF!</definedName>
    <definedName name="FilterDatenbank" localSheetId="7" hidden="1">#REF!</definedName>
    <definedName name="FilterDatenbank" localSheetId="8" hidden="1">#REF!</definedName>
    <definedName name="FilterDatenbank" hidden="1">#REF!</definedName>
    <definedName name="grafik" localSheetId="10" hidden="1">{"'10.01'!$A$1:$K$21"}</definedName>
    <definedName name="grafik" localSheetId="6" hidden="1">{"'10.01'!$A$1:$K$21"}</definedName>
    <definedName name="grafik" localSheetId="7" hidden="1">{"'10.01'!$A$1:$K$21"}</definedName>
    <definedName name="grafik" hidden="1">{"'10.01'!$A$1:$K$21"}</definedName>
    <definedName name="hhh" localSheetId="10" hidden="1">{#N/A,#N/A,TRUE,"Tabelle1";#N/A,#N/A,TRUE,"Tabelle2";#N/A,#N/A,TRUE,"Tabelle3";#N/A,#N/A,TRUE,"Tabelle4"}</definedName>
    <definedName name="hhh" localSheetId="6" hidden="1">{#N/A,#N/A,TRUE,"Tabelle1";#N/A,#N/A,TRUE,"Tabelle2";#N/A,#N/A,TRUE,"Tabelle3";#N/A,#N/A,TRUE,"Tabelle4"}</definedName>
    <definedName name="hhh" localSheetId="7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10" hidden="1">{"'Sheet1'!$A$1:$H$145"}</definedName>
    <definedName name="HTML_Control" localSheetId="6" hidden="1">{"'Sheet1'!$A$1:$H$145"}</definedName>
    <definedName name="HTML_Control" localSheetId="7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6" hidden="1">"44HXQ6BHO695UI4QDO7MA337R"</definedName>
    <definedName name="SAPBEXdnldView" hidden="1">"453ZNH9UMWPNMHQ8LCHVSZSXB"</definedName>
    <definedName name="SAPBEXrevision" hidden="1">4</definedName>
    <definedName name="SAPBEXsysID" localSheetId="6" hidden="1">"PW0"</definedName>
    <definedName name="SAPBEXsysID" hidden="1">"PW3"</definedName>
    <definedName name="SAPBEXwbID" hidden="1">"8XOW2GSLG43BL23CIQ8OMCW0R"</definedName>
    <definedName name="wrn.Absatzplan._.1996." localSheetId="10" hidden="1">{#N/A,#N/A,TRUE,"Tabelle1";#N/A,#N/A,TRUE,"Tabelle2";#N/A,#N/A,TRUE,"Tabelle3";#N/A,#N/A,TRUE,"Tabelle4"}</definedName>
    <definedName name="wrn.Absatzplan._.1996." localSheetId="6" hidden="1">{#N/A,#N/A,TRUE,"Tabelle1";#N/A,#N/A,TRUE,"Tabelle2";#N/A,#N/A,TRUE,"Tabelle3";#N/A,#N/A,TRUE,"Tabelle4"}</definedName>
    <definedName name="wrn.Absatzplan._.1996." localSheetId="7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10" hidden="1">{#N/A,#N/A,FALSE,"Aging Summary";#N/A,#N/A,FALSE,"Ratio Analysis";#N/A,#N/A,FALSE,"Test 120 Day Accts";#N/A,#N/A,FALSE,"Tickmarks"}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localSheetId="7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10" hidden="1">{"CECons",#N/A,FALSE,"CE"}</definedName>
    <definedName name="wrn.Gefran." localSheetId="6" hidden="1">{"CECons",#N/A,FALSE,"CE"}</definedName>
    <definedName name="wrn.Gefran." localSheetId="7" hidden="1">{"CECons",#N/A,FALSE,"CE"}</definedName>
    <definedName name="wrn.Gefran." hidden="1">{"CECons",#N/A,FALSE,"CE"}</definedName>
    <definedName name="wrn.netto." localSheetId="10" hidden="1">{#N/A,#N/A,FALSE,"Tabelle1"}</definedName>
    <definedName name="wrn.netto." localSheetId="6" hidden="1">{#N/A,#N/A,FALSE,"Tabelle1"}</definedName>
    <definedName name="wrn.netto." localSheetId="7" hidden="1">{#N/A,#N/A,FALSE,"Tabelle1"}</definedName>
    <definedName name="wrn.netto." hidden="1">{#N/A,#N/A,FALSE,"Tabelle1"}</definedName>
    <definedName name="wrn.Test." localSheetId="10" hidden="1">{#N/A,#N/A,FALSE,"P&amp;L";#N/A,#N/A,FALSE,"BS"}</definedName>
    <definedName name="wrn.Test." localSheetId="6" hidden="1">{#N/A,#N/A,FALSE,"P&amp;L";#N/A,#N/A,FALSE,"BS"}</definedName>
    <definedName name="wrn.Test." localSheetId="7" hidden="1">{#N/A,#N/A,FALSE,"P&amp;L";#N/A,#N/A,FALSE,"BS"}</definedName>
    <definedName name="wrn.Test." hidden="1">{#N/A,#N/A,FALSE,"P&amp;L";#N/A,#N/A,FALSE,"BS"}</definedName>
    <definedName name="zzerzr" localSheetId="10" hidden="1">{#N/A,#N/A,FALSE,"Tabelle1"}</definedName>
    <definedName name="zzerzr" localSheetId="6" hidden="1">{#N/A,#N/A,FALSE,"Tabelle1"}</definedName>
    <definedName name="zzerzr" localSheetId="7" hidden="1">{#N/A,#N/A,FALSE,"Tabelle1"}</definedName>
    <definedName name="zzerzr" hidden="1">{#N/A,#N/A,FALSE,"Tabelle1"}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9" i="8" l="1"/>
  <c r="Q56" i="8"/>
  <c r="F34" i="8"/>
  <c r="Q18" i="8"/>
  <c r="M6" i="8"/>
  <c r="L6" i="8"/>
  <c r="M5" i="8"/>
  <c r="L5" i="8"/>
  <c r="H5" i="8"/>
  <c r="H14" i="8" s="1"/>
  <c r="G5" i="8"/>
  <c r="G14" i="8" s="1"/>
  <c r="H4" i="8"/>
  <c r="G4" i="8"/>
  <c r="G13" i="8" s="1"/>
  <c r="K9" i="8"/>
  <c r="N9" i="8"/>
  <c r="G9" i="8"/>
  <c r="O9" i="8"/>
  <c r="M9" i="8"/>
  <c r="P9" i="8"/>
  <c r="L9" i="8"/>
  <c r="E9" i="8"/>
  <c r="J9" i="8"/>
  <c r="F9" i="8"/>
  <c r="Q9" i="8"/>
  <c r="D9" i="8"/>
  <c r="H9" i="8"/>
  <c r="I9" i="8"/>
  <c r="C9" i="8"/>
  <c r="L53" i="8" l="1"/>
  <c r="L77" i="8"/>
  <c r="R9" i="8"/>
  <c r="T9" i="8" s="1"/>
  <c r="H13" i="8"/>
  <c r="I69" i="8"/>
  <c r="I76" i="8"/>
  <c r="I52" i="8"/>
  <c r="I27" i="8"/>
  <c r="I30" i="8"/>
  <c r="I46" i="8"/>
  <c r="I62" i="8"/>
  <c r="L14" i="8"/>
  <c r="I22" i="8"/>
  <c r="I41" i="8"/>
  <c r="I64" i="8"/>
  <c r="M14" i="8"/>
  <c r="I31" i="8"/>
  <c r="I38" i="8"/>
  <c r="I33" i="8"/>
  <c r="I40" i="8"/>
  <c r="I75" i="8" l="1"/>
  <c r="N27" i="8"/>
  <c r="I42" i="8"/>
  <c r="I34" i="8"/>
  <c r="I50" i="8"/>
  <c r="I45" i="8"/>
  <c r="I70" i="8"/>
  <c r="I37" i="8"/>
  <c r="I44" i="8"/>
  <c r="I67" i="8"/>
  <c r="I68" i="8"/>
  <c r="I29" i="8"/>
  <c r="I21" i="8"/>
  <c r="L61" i="8"/>
  <c r="I73" i="8"/>
  <c r="N58" i="8"/>
  <c r="M57" i="8"/>
  <c r="Q58" i="8"/>
  <c r="Q22" i="8"/>
  <c r="N22" i="8"/>
  <c r="Q62" i="8"/>
  <c r="N62" i="8"/>
  <c r="M61" i="8"/>
  <c r="N63" i="8"/>
  <c r="Q63" i="8"/>
  <c r="Q64" i="8"/>
  <c r="N64" i="8"/>
  <c r="N43" i="8"/>
  <c r="Q43" i="8"/>
  <c r="H20" i="8"/>
  <c r="I24" i="8"/>
  <c r="G53" i="8"/>
  <c r="Q52" i="8"/>
  <c r="N52" i="8"/>
  <c r="I58" i="8"/>
  <c r="H57" i="8"/>
  <c r="Q29" i="8"/>
  <c r="N29" i="8"/>
  <c r="Q70" i="8"/>
  <c r="N70" i="8"/>
  <c r="Q72" i="8"/>
  <c r="N72" i="8"/>
  <c r="M71" i="8"/>
  <c r="Q51" i="8"/>
  <c r="N51" i="8"/>
  <c r="Q37" i="8"/>
  <c r="N37" i="8"/>
  <c r="I32" i="8"/>
  <c r="G61" i="8"/>
  <c r="G71" i="8"/>
  <c r="I49" i="8"/>
  <c r="N74" i="8"/>
  <c r="Q74" i="8"/>
  <c r="I54" i="8"/>
  <c r="H53" i="8"/>
  <c r="N16" i="8"/>
  <c r="Q16" i="8"/>
  <c r="Q78" i="8"/>
  <c r="N78" i="8"/>
  <c r="M77" i="8"/>
  <c r="Q80" i="8"/>
  <c r="N80" i="8"/>
  <c r="M79" i="8"/>
  <c r="Q67" i="8"/>
  <c r="N67" i="8"/>
  <c r="Q68" i="8"/>
  <c r="N68" i="8"/>
  <c r="N42" i="8"/>
  <c r="Q42" i="8"/>
  <c r="Q54" i="8"/>
  <c r="N54" i="8"/>
  <c r="M53" i="8"/>
  <c r="Q21" i="8"/>
  <c r="N21" i="8"/>
  <c r="I66" i="8"/>
  <c r="I39" i="8"/>
  <c r="I65" i="8"/>
  <c r="G35" i="8"/>
  <c r="G79" i="8"/>
  <c r="G57" i="8"/>
  <c r="H71" i="8"/>
  <c r="I72" i="8"/>
  <c r="N50" i="8"/>
  <c r="Q50" i="8"/>
  <c r="N24" i="8"/>
  <c r="M23" i="8"/>
  <c r="Q24" i="8"/>
  <c r="Q41" i="8"/>
  <c r="N41" i="8"/>
  <c r="Q75" i="8"/>
  <c r="N75" i="8"/>
  <c r="Q30" i="8"/>
  <c r="N30" i="8"/>
  <c r="I74" i="8"/>
  <c r="I47" i="8"/>
  <c r="Q45" i="8"/>
  <c r="N45" i="8"/>
  <c r="G77" i="8"/>
  <c r="Q26" i="8"/>
  <c r="N26" i="8"/>
  <c r="I48" i="8"/>
  <c r="Q69" i="8"/>
  <c r="N69" i="8"/>
  <c r="N32" i="8"/>
  <c r="Q32" i="8"/>
  <c r="Q25" i="8"/>
  <c r="N25" i="8"/>
  <c r="Q49" i="8"/>
  <c r="N49" i="8"/>
  <c r="L71" i="8"/>
  <c r="L35" i="8"/>
  <c r="H61" i="8"/>
  <c r="I55" i="8"/>
  <c r="Q27" i="8"/>
  <c r="M35" i="8"/>
  <c r="Q36" i="8"/>
  <c r="N36" i="8"/>
  <c r="Q76" i="8"/>
  <c r="N76" i="8"/>
  <c r="N39" i="8"/>
  <c r="Q39" i="8"/>
  <c r="Q33" i="8"/>
  <c r="N33" i="8"/>
  <c r="Q65" i="8"/>
  <c r="N65" i="8"/>
  <c r="L79" i="8"/>
  <c r="I28" i="8"/>
  <c r="I36" i="8"/>
  <c r="H35" i="8"/>
  <c r="I78" i="8"/>
  <c r="H77" i="8"/>
  <c r="I63" i="8"/>
  <c r="I25" i="8"/>
  <c r="N47" i="8"/>
  <c r="Q47" i="8"/>
  <c r="Q40" i="8"/>
  <c r="N40" i="8"/>
  <c r="Q73" i="8"/>
  <c r="N73" i="8"/>
  <c r="Q44" i="8"/>
  <c r="N44" i="8"/>
  <c r="Q38" i="8"/>
  <c r="N38" i="8"/>
  <c r="I43" i="8"/>
  <c r="H79" i="8"/>
  <c r="I80" i="8"/>
  <c r="Q66" i="8"/>
  <c r="I26" i="8"/>
  <c r="G23" i="8"/>
  <c r="N34" i="8"/>
  <c r="Q34" i="8"/>
  <c r="Q46" i="8"/>
  <c r="N46" i="8"/>
  <c r="N55" i="8"/>
  <c r="Q55" i="8"/>
  <c r="Q48" i="8"/>
  <c r="N48" i="8"/>
  <c r="Q28" i="8"/>
  <c r="N28" i="8"/>
  <c r="L57" i="8"/>
  <c r="L23" i="8"/>
  <c r="Q31" i="8"/>
  <c r="N31" i="8"/>
  <c r="I51" i="8"/>
  <c r="I16" i="8"/>
  <c r="N66" i="8"/>
  <c r="I35" i="8" l="1"/>
  <c r="I79" i="8"/>
  <c r="G20" i="8"/>
  <c r="I20" i="8" s="1"/>
  <c r="I71" i="8"/>
  <c r="I53" i="8"/>
  <c r="I77" i="8"/>
  <c r="Q79" i="8"/>
  <c r="N79" i="8"/>
  <c r="G60" i="8"/>
  <c r="H17" i="8"/>
  <c r="H19" i="8"/>
  <c r="N23" i="8"/>
  <c r="Q23" i="8"/>
  <c r="L20" i="8"/>
  <c r="M20" i="8"/>
  <c r="I23" i="8"/>
  <c r="H60" i="8"/>
  <c r="I61" i="8"/>
  <c r="Q77" i="8"/>
  <c r="N77" i="8"/>
  <c r="Q57" i="8"/>
  <c r="N57" i="8"/>
  <c r="Q35" i="8"/>
  <c r="N35" i="8"/>
  <c r="Q53" i="8"/>
  <c r="N53" i="8"/>
  <c r="I57" i="8"/>
  <c r="Q61" i="8"/>
  <c r="M60" i="8"/>
  <c r="N61" i="8"/>
  <c r="N71" i="8"/>
  <c r="Q71" i="8"/>
  <c r="L60" i="8"/>
  <c r="G19" i="8" l="1"/>
  <c r="I19" i="8" s="1"/>
  <c r="G17" i="8"/>
  <c r="I60" i="8"/>
  <c r="H15" i="8"/>
  <c r="M17" i="8"/>
  <c r="Q20" i="8"/>
  <c r="M19" i="8"/>
  <c r="N20" i="8"/>
  <c r="Q60" i="8"/>
  <c r="N60" i="8"/>
  <c r="L17" i="8"/>
  <c r="L19" i="8"/>
  <c r="G15" i="8" l="1"/>
  <c r="I17" i="8"/>
  <c r="N19" i="8"/>
  <c r="Q19" i="8"/>
  <c r="Q17" i="8"/>
  <c r="N17" i="8"/>
  <c r="M15" i="8"/>
  <c r="G81" i="8"/>
  <c r="L15" i="8"/>
  <c r="I15" i="8"/>
  <c r="H81" i="8"/>
  <c r="M81" i="8" l="1"/>
  <c r="N15" i="8"/>
  <c r="Q15" i="8"/>
  <c r="I81" i="8"/>
  <c r="L81" i="8"/>
  <c r="Q81" i="8" l="1"/>
  <c r="N81" i="8"/>
</calcChain>
</file>

<file path=xl/sharedStrings.xml><?xml version="1.0" encoding="utf-8"?>
<sst xmlns="http://schemas.openxmlformats.org/spreadsheetml/2006/main" count="1743" uniqueCount="364">
  <si>
    <t xml:space="preserve">Cockpit </t>
  </si>
  <si>
    <t>löschen ab hier</t>
  </si>
  <si>
    <t>Haushalt</t>
  </si>
  <si>
    <t>FH</t>
  </si>
  <si>
    <t>Datenart</t>
  </si>
  <si>
    <t>Erfolg_Monate</t>
  </si>
  <si>
    <t>Erfolg</t>
  </si>
  <si>
    <t>BVA</t>
  </si>
  <si>
    <t>Geschäftsjahr</t>
  </si>
  <si>
    <t>Buchungsperiode</t>
  </si>
  <si>
    <t>In Mio. €</t>
  </si>
  <si>
    <t>Monatserfolg</t>
  </si>
  <si>
    <t>Monatserfolg kumuliert</t>
  </si>
  <si>
    <t>Jahreswerte</t>
  </si>
  <si>
    <t>Veränderung</t>
  </si>
  <si>
    <t>in Mio. €</t>
  </si>
  <si>
    <t>in %</t>
  </si>
  <si>
    <t>Auszahlungen</t>
  </si>
  <si>
    <t>22 Pensionsversicherung</t>
  </si>
  <si>
    <t>44 Finanzausgleich</t>
  </si>
  <si>
    <t>23 Pensionen - Beamtinnen und Beamte</t>
  </si>
  <si>
    <t>20 Arbeit</t>
  </si>
  <si>
    <t>20</t>
  </si>
  <si>
    <t>25 Familie und Jugend</t>
  </si>
  <si>
    <t>31 Wissenschaft und Forschung</t>
  </si>
  <si>
    <t>45 Bundesvermögen</t>
  </si>
  <si>
    <t>40 Wirtschaft</t>
  </si>
  <si>
    <t>Einzahlungen</t>
  </si>
  <si>
    <t>16 Öffentliche Abgaben</t>
  </si>
  <si>
    <t>51 Kassenverwaltung</t>
  </si>
  <si>
    <t>Nettofinanzierungssaldo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</si>
  <si>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</si>
  <si>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</si>
  <si>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</si>
  <si>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Juni</t>
  </si>
  <si>
    <t>Jänner - Juni</t>
  </si>
  <si>
    <t/>
  </si>
  <si>
    <t>kA.</t>
  </si>
  <si>
    <t>AE</t>
  </si>
  <si>
    <t>=</t>
  </si>
  <si>
    <t>C19_Ebene1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</si>
  <si>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</si>
  <si>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</si>
  <si>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</si>
  <si>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</si>
  <si>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</si>
  <si>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</si>
  <si>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</si>
  <si>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</si>
  <si>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</si>
  <si>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</si>
  <si>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</si>
  <si>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</si>
  <si>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</si>
  <si>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</si>
  <si>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</si>
  <si>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</si>
  <si>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</si>
  <si>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</si>
  <si>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</si>
  <si>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</si>
  <si>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</si>
  <si>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</si>
  <si>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</si>
  <si>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</si>
  <si>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</si>
  <si>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</si>
  <si>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</si>
  <si>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</si>
  <si>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Wohnen, Medien, Telekommunikation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</si>
  <si>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</si>
  <si>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</si>
  <si>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</si>
  <si>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</si>
  <si>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</si>
  <si>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</si>
  <si>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</si>
  <si>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</si>
  <si>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</si>
  <si>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</si>
  <si>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</si>
  <si>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</si>
  <si>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</si>
  <si>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</si>
  <si>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</si>
  <si>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</si>
  <si>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</si>
  <si>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</si>
  <si>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</si>
  <si>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</si>
  <si>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</si>
  <si>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</si>
  <si>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</si>
  <si>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</si>
  <si>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</si>
  <si>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</si>
  <si>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</si>
  <si>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</si>
  <si>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</si>
  <si>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</si>
  <si>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</si>
  <si>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</si>
  <si>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</si>
  <si>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Umwelt, Klima und Kreislaufwirtschaft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</si>
  <si>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</si>
  <si>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</si>
  <si>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</si>
  <si>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</si>
  <si>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</si>
  <si>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</si>
  <si>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</si>
  <si>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</si>
  <si>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</si>
  <si>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</si>
  <si>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</si>
  <si>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</si>
  <si>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t>&lt;&gt;Einzahlungen aus dem COVID-19 Fonds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</si>
  <si>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</si>
  <si>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</si>
  <si>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</si>
  <si>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</si>
  <si>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</si>
  <si>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</si>
  <si>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</si>
  <si>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</si>
  <si>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</si>
  <si>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</si>
  <si>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</si>
  <si>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</si>
  <si>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</si>
  <si>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</si>
  <si>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</si>
  <si>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</si>
  <si>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</si>
  <si>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</si>
  <si>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</si>
  <si>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</si>
  <si>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</si>
  <si>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</si>
  <si>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</si>
  <si>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</si>
  <si>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</si>
  <si>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</si>
  <si>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</si>
  <si>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</si>
  <si>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</si>
  <si>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</si>
  <si>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</si>
  <si>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</si>
  <si>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</si>
  <si>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</si>
  <si>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</si>
  <si>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</si>
  <si>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</si>
  <si>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</si>
  <si>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</si>
  <si>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</si>
  <si>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</si>
  <si>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</si>
  <si>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</si>
  <si>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</si>
  <si>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</si>
  <si>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</si>
  <si>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</si>
  <si>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</si>
  <si>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</si>
  <si>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</si>
  <si>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</si>
  <si>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</si>
  <si>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</si>
  <si>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</si>
  <si>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</si>
  <si>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</si>
  <si>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Kontrollzeile</t>
  </si>
  <si>
    <t>UG 16 Öffentliche Abgaben - Brutto</t>
  </si>
  <si>
    <t>Abgabenguthaben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</si>
  <si>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</si>
  <si>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</si>
  <si>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</si>
  <si>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</si>
  <si>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</si>
  <si>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</si>
  <si>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 BVA</t>
  </si>
  <si>
    <t>Kapitalertragsteuern</t>
  </si>
  <si>
    <t>Kapitalertragsteuern auf Dividenden (KeStG)</t>
  </si>
  <si>
    <t>Kapitalertragsteuer auf Dividenden (KeStG)</t>
  </si>
  <si>
    <t>Kapitalertragsteuer auf Zinsen und s. Erträge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</si>
  <si>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</si>
  <si>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</si>
  <si>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</si>
  <si>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</si>
  <si>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</si>
  <si>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</si>
  <si>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</si>
  <si>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</si>
  <si>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</si>
  <si>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16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</si>
  <si>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</si>
  <si>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</si>
  <si>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</si>
  <si>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</si>
  <si>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</si>
  <si>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</si>
  <si>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</si>
  <si>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</si>
  <si>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</si>
  <si>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</si>
  <si>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</si>
  <si>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</si>
  <si>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</si>
  <si>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</si>
  <si>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</si>
  <si>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</si>
  <si>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Abgaben nach dem Glückspielgesetz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</si>
  <si>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</si>
  <si>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</si>
  <si>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</si>
  <si>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</si>
  <si>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</si>
  <si>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Sonstige Abgaben, Resteingänge, Nebenansprüche und Kosteners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</si>
  <si>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</si>
  <si>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</si>
  <si>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</si>
  <si>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</si>
  <si>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</si>
  <si>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</si>
  <si>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</si>
  <si>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</si>
  <si>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</si>
  <si>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</si>
  <si>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</si>
  <si>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</si>
  <si>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</si>
  <si>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</si>
  <si>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</si>
  <si>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</si>
  <si>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</si>
  <si>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</si>
  <si>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</si>
  <si>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</si>
  <si>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</si>
  <si>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</si>
  <si>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zur CO2-Bepreisung</t>
  </si>
  <si>
    <t>Entlastung CO2-Bepreisung</t>
  </si>
  <si>
    <t>UG 16 Öffentliche Abgaben - Netto</t>
  </si>
  <si>
    <t>Planung</t>
  </si>
  <si>
    <t>Vollzug</t>
  </si>
  <si>
    <t>Vergleich</t>
  </si>
  <si>
    <t>Δ Erf. /</t>
  </si>
  <si>
    <t>BVA 2025</t>
  </si>
  <si>
    <t>Gebühren, Bundesverwaltungsabg. und sonstige Abgaben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</si>
  <si>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</si>
  <si>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</si>
  <si>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</si>
  <si>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t>Nettoergebnis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</si>
  <si>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</si>
  <si>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</si>
  <si>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</si>
  <si>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</si>
  <si>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</si>
  <si>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</si>
  <si>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</si>
  <si>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</si>
  <si>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</si>
  <si>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</si>
  <si>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</si>
  <si>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</si>
  <si>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</si>
  <si>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</si>
  <si>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</si>
  <si>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</si>
  <si>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</si>
  <si>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</si>
  <si>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</si>
  <si>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 xml:space="preserve"> Efolg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</si>
  <si>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</si>
  <si>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</si>
  <si>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</si>
  <si>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</si>
  <si>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</si>
  <si>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</si>
  <si>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</si>
  <si>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</si>
  <si>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</si>
  <si>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</si>
  <si>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</si>
  <si>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</si>
  <si>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</si>
  <si>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</si>
  <si>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</si>
  <si>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</si>
  <si>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Wohnen Medien Sport</t>
  </si>
  <si>
    <t>Alle Untergliederungen</t>
  </si>
  <si>
    <t>Einzahlungen
aus fw. Ertr.</t>
  </si>
  <si>
    <t>Nicht fw. Ertr.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</si>
  <si>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</si>
  <si>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</si>
  <si>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</si>
  <si>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</si>
  <si>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</si>
  <si>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</si>
  <si>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</si>
  <si>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</si>
  <si>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</si>
  <si>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</si>
  <si>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</si>
  <si>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</si>
  <si>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</si>
  <si>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</si>
  <si>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</si>
  <si>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</si>
  <si>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</si>
  <si>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</si>
  <si>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</si>
  <si>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</si>
  <si>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Jän.-Juni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</si>
  <si>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</si>
  <si>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</si>
  <si>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</si>
  <si>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</si>
  <si>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</si>
  <si>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</si>
  <si>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</si>
  <si>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</si>
  <si>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</si>
  <si>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</si>
  <si>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</si>
  <si>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t>Bruttoabgaben</t>
  </si>
  <si>
    <t>Tabelle 1: Monatserfolg Jänner bis Juni 2025, Finanzierungshaushalt, Übersicht</t>
  </si>
  <si>
    <t>Tabelle 2: Auszahlungen nach Untergliederung</t>
  </si>
  <si>
    <t>Tabelle 3: Einzahlungen nach Untergliederung</t>
  </si>
  <si>
    <t>Tabelle 4: Öffentliche Abgaben des Bundes (UG 16, Finanzierungshaushalt)</t>
  </si>
  <si>
    <t>Tabelle 6: Wesentliche Unterschiede zwischen Auszahlungen und Aufwendungen</t>
  </si>
  <si>
    <t>Tabelle 7: Übersicht Auszahlungen iZm. COVID-19</t>
  </si>
  <si>
    <t>Wirtschaftliche Rahmenbedingungen</t>
  </si>
  <si>
    <t>Prognose 2025</t>
  </si>
  <si>
    <t>Δ Mrz.25/</t>
  </si>
  <si>
    <t>Mrz.25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</si>
  <si>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</si>
  <si>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</si>
  <si>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</si>
  <si>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</si>
  <si>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</si>
  <si>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</si>
  <si>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</si>
  <si>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März 2025 / Juni 2025</t>
  </si>
  <si>
    <t xml:space="preserve">Tabelle 8: Wirtschaftliche Rahmenbedingungen </t>
  </si>
  <si>
    <t>Tabelle 9: Geldfluss aus der Finanzierungstätigkeit</t>
  </si>
  <si>
    <t>Tabelle 10: Auszahlungen nach Untergliederung</t>
  </si>
  <si>
    <t>Tabelle 11: Einzahlungen nach Untergliederung</t>
  </si>
  <si>
    <t>Tabelle 12: Auszahlungen in ökonomischer Gliederung</t>
  </si>
  <si>
    <t>Tabelle 13: Einzahlungen in ökonomischer Gliederung</t>
  </si>
  <si>
    <t>Tabelle 14: Aufwendungen nach Untergliederung</t>
  </si>
  <si>
    <t>Tabelle 15: Erträge nach Untergliederung</t>
  </si>
  <si>
    <t>Tabelle 16: Aufwendungen in ökonomischer Gliederung</t>
  </si>
  <si>
    <t>Tabelle 17: Erträge in ökonomischer Gliederung</t>
  </si>
  <si>
    <t>Tabelle 18: Öffentliche Abgaben den Bundes (UG 16, Ergebnishaushalt)</t>
  </si>
  <si>
    <t>Tabelle 19: Unterschied Auszahlungen/Aufwendungen nach Untergliederungen von Jänner - Juni 2025</t>
  </si>
  <si>
    <t>Tabelle 20: Unterschied Einzahlungen/Erträge nach Untergliederungen von Jänner - Juni 2025</t>
  </si>
  <si>
    <t>Tabelle 22: Finanzierungsrechnung, Aus u. Einzahlungen: Monatserfolg Jänner bis Juni 2025</t>
  </si>
  <si>
    <t>Tabelle 21: Finanzierungsrechnung, Aus u. Einzahlungen: Monatserfolg Juni 2025</t>
  </si>
  <si>
    <t>Tabelle 23: Ergebnisrechnung, Aufwendungen u. Erträge: Monatserfolg Juni 2025</t>
  </si>
  <si>
    <t>Tabelle 24: Ergebnisrechnung, Aufwendungen u. Erträge: Monatserfolg Jänner bis Juni 2025</t>
  </si>
  <si>
    <t>Tabelle 5: Monatserfolg Juni 2025, Ergebnishaushalt, Übersicht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</si>
</sst>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_-* #,##0.0_-;\-* #,##0.0_-;_-* &quot;-&quot;?_-;_-@_-"/>
    <numFmt numFmtId="171" formatCode="0.0"/>
    <numFmt numFmtId="172" formatCode="\+#,##0.0;\-#,##0.0;;@"/>
    <numFmt numFmtId="173" formatCode="\+0.0%;\-0.0%"/>
    <numFmt numFmtId="174" formatCode="#,##0.000"/>
    <numFmt numFmtId="175" formatCode="_-* #,##0_-;\-* #,##0_-;_-* &quot;-&quot;??_-;_-@_-"/>
    <numFmt numFmtId="176" formatCode="0.0_ ;\-0.0\ "/>
    <numFmt numFmtId="177" formatCode="#,##0.0_ ;\-#,##0.0\ "/>
    <numFmt numFmtId="178" formatCode="#,#00.0;\-0.0;;@"/>
    <numFmt numFmtId="179" formatCode="0.0;\-0.0;;@"/>
  </numFmts>
  <fonts count="42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rgb="FF00B050"/>
      <name val="Calibri"/>
      <family val="2"/>
    </font>
    <font>
      <b/>
      <sz val="10"/>
      <color rgb="FF00B050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b/>
      <sz val="10"/>
      <color theme="4"/>
      <name val="Calibri"/>
      <family val="2"/>
    </font>
    <font>
      <sz val="9"/>
      <color theme="1"/>
      <name val="Calibri"/>
      <family val="2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sz val="10"/>
      <color rgb="FFFF0000"/>
      <name val="Calibri"/>
      <family val="2"/>
    </font>
    <font>
      <sz val="8"/>
      <color theme="6" tint="0.39997558519241921"/>
      <name val="Calibri"/>
      <family val="2"/>
    </font>
    <font>
      <b/>
      <sz val="10"/>
      <color theme="6" tint="0.3999755851924192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i/>
      <sz val="10"/>
      <color theme="1"/>
      <name val="Calibri"/>
      <family val="2"/>
    </font>
    <font>
      <sz val="10.5"/>
      <name val="Calibri"/>
      <family val="2"/>
    </font>
    <font>
      <sz val="10.5"/>
      <color theme="1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sz val="9.5"/>
      <name val="Calibri"/>
      <family val="2"/>
    </font>
    <font>
      <b/>
      <sz val="9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</borders>
  <cellStyleXfs count="14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4" fillId="0" borderId="0"/>
    <xf numFmtId="0" fontId="1" fillId="0" borderId="0"/>
    <xf numFmtId="0" fontId="29" fillId="0" borderId="0"/>
    <xf numFmtId="0" fontId="24" fillId="0" borderId="0"/>
    <xf numFmtId="0" fontId="2" fillId="0" borderId="0"/>
    <xf numFmtId="0" fontId="24" fillId="0" borderId="0"/>
  </cellStyleXfs>
  <cellXfs count="600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2" fillId="0" borderId="0" xfId="1"/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vertical="center"/>
    </xf>
    <xf numFmtId="0" fontId="3" fillId="3" borderId="3" xfId="1" applyNumberFormat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 wrapText="1"/>
    </xf>
    <xf numFmtId="164" fontId="8" fillId="0" borderId="4" xfId="1" applyNumberFormat="1" applyFont="1" applyFill="1" applyBorder="1" applyAlignment="1">
      <alignment horizontal="right" vertical="center" wrapText="1"/>
    </xf>
    <xf numFmtId="164" fontId="8" fillId="0" borderId="0" xfId="1" applyNumberFormat="1" applyFont="1" applyFill="1" applyBorder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Fill="1" applyBorder="1" applyAlignment="1">
      <alignment vertical="center"/>
    </xf>
    <xf numFmtId="165" fontId="8" fillId="5" borderId="4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167" fontId="4" fillId="0" borderId="0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4" fontId="10" fillId="0" borderId="0" xfId="1" applyNumberFormat="1" applyFont="1" applyFill="1" applyBorder="1" applyAlignment="1">
      <alignment horizontal="right" vertical="center" wrapText="1"/>
    </xf>
    <xf numFmtId="165" fontId="10" fillId="5" borderId="0" xfId="1" applyNumberFormat="1" applyFont="1" applyFill="1" applyBorder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Border="1" applyAlignment="1">
      <alignment vertical="center"/>
    </xf>
    <xf numFmtId="0" fontId="4" fillId="0" borderId="6" xfId="1" applyFont="1" applyFill="1" applyBorder="1"/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Alignment="1">
      <alignment vertical="center"/>
    </xf>
    <xf numFmtId="0" fontId="13" fillId="0" borderId="0" xfId="4" applyNumberFormat="1" applyFont="1" applyBorder="1" applyAlignment="1">
      <alignment horizontal="left" vertical="center"/>
    </xf>
    <xf numFmtId="164" fontId="13" fillId="0" borderId="0" xfId="4" applyNumberFormat="1" applyFont="1" applyBorder="1" applyAlignment="1">
      <alignment vertical="center"/>
    </xf>
    <xf numFmtId="0" fontId="13" fillId="0" borderId="0" xfId="4" applyFont="1" applyAlignment="1">
      <alignment vertical="center"/>
    </xf>
    <xf numFmtId="0" fontId="13" fillId="0" borderId="0" xfId="4" applyFont="1" applyBorder="1" applyAlignment="1">
      <alignment vertical="center"/>
    </xf>
    <xf numFmtId="0" fontId="8" fillId="0" borderId="1" xfId="1" applyFont="1" applyFill="1" applyBorder="1" applyAlignment="1">
      <alignment vertical="center"/>
    </xf>
    <xf numFmtId="164" fontId="8" fillId="0" borderId="1" xfId="1" applyNumberFormat="1" applyFont="1" applyFill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164" fontId="13" fillId="0" borderId="0" xfId="4" applyNumberFormat="1" applyFont="1" applyFill="1" applyBorder="1" applyAlignment="1">
      <alignment vertical="center"/>
    </xf>
    <xf numFmtId="0" fontId="13" fillId="0" borderId="0" xfId="4" applyFont="1" applyFill="1" applyAlignment="1">
      <alignment vertical="center"/>
    </xf>
    <xf numFmtId="0" fontId="4" fillId="0" borderId="1" xfId="1" applyFont="1" applyFill="1" applyBorder="1" applyAlignment="1">
      <alignment vertical="center"/>
    </xf>
    <xf numFmtId="168" fontId="14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right" vertical="center" wrapText="1"/>
    </xf>
    <xf numFmtId="0" fontId="3" fillId="0" borderId="4" xfId="1" applyFont="1" applyFill="1" applyBorder="1" applyAlignment="1">
      <alignment vertical="center"/>
    </xf>
    <xf numFmtId="0" fontId="3" fillId="0" borderId="4" xfId="1" applyFont="1" applyFill="1" applyBorder="1" applyAlignment="1">
      <alignment vertical="center" wrapText="1"/>
    </xf>
    <xf numFmtId="167" fontId="15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3" fillId="8" borderId="2" xfId="1" applyFont="1" applyFill="1" applyBorder="1" applyAlignment="1">
      <alignment horizontal="center" vertical="center"/>
    </xf>
    <xf numFmtId="0" fontId="3" fillId="8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 wrapText="1"/>
    </xf>
    <xf numFmtId="0" fontId="3" fillId="8" borderId="7" xfId="1" applyNumberFormat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3" fillId="8" borderId="7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16" fillId="5" borderId="5" xfId="3" applyNumberFormat="1" applyFont="1" applyFill="1" applyBorder="1" applyAlignment="1">
      <alignment horizontal="right" vertical="center" wrapText="1"/>
    </xf>
    <xf numFmtId="0" fontId="3" fillId="0" borderId="5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vertical="center"/>
    </xf>
    <xf numFmtId="164" fontId="3" fillId="0" borderId="5" xfId="1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166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Border="1" applyAlignment="1">
      <alignment horizontal="right" vertical="center" wrapText="1"/>
    </xf>
    <xf numFmtId="166" fontId="4" fillId="5" borderId="0" xfId="1" applyNumberFormat="1" applyFont="1" applyFill="1" applyBorder="1" applyAlignment="1">
      <alignment horizontal="right" vertical="center" wrapText="1"/>
    </xf>
    <xf numFmtId="166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164" fontId="3" fillId="0" borderId="4" xfId="1" applyNumberFormat="1" applyFont="1" applyFill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vertical="center" wrapText="1"/>
    </xf>
    <xf numFmtId="49" fontId="4" fillId="0" borderId="0" xfId="1" quotePrefix="1" applyNumberFormat="1" applyFont="1" applyFill="1" applyBorder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165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4" fontId="4" fillId="0" borderId="4" xfId="1" applyNumberFormat="1" applyFont="1" applyFill="1" applyBorder="1" applyAlignment="1">
      <alignment horizontal="right" vertical="center" wrapText="1"/>
    </xf>
    <xf numFmtId="167" fontId="4" fillId="0" borderId="4" xfId="1" applyNumberFormat="1" applyFont="1" applyFill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165" fontId="4" fillId="5" borderId="4" xfId="2" applyNumberFormat="1" applyFont="1" applyFill="1" applyBorder="1" applyAlignment="1">
      <alignment horizontal="right" vertical="center" wrapText="1"/>
    </xf>
    <xf numFmtId="166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Fill="1" applyBorder="1" applyAlignment="1">
      <alignment vertical="center"/>
    </xf>
    <xf numFmtId="167" fontId="3" fillId="0" borderId="4" xfId="1" applyNumberFormat="1" applyFont="1" applyFill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horizontal="right" vertical="center" wrapText="1"/>
    </xf>
    <xf numFmtId="166" fontId="3" fillId="5" borderId="1" xfId="3" applyNumberFormat="1" applyFont="1" applyFill="1" applyBorder="1" applyAlignment="1">
      <alignment horizontal="right" vertical="center" wrapText="1"/>
    </xf>
    <xf numFmtId="49" fontId="13" fillId="0" borderId="0" xfId="4" applyNumberFormat="1" applyFont="1" applyBorder="1" applyAlignment="1">
      <alignment vertical="center"/>
    </xf>
    <xf numFmtId="49" fontId="13" fillId="0" borderId="4" xfId="4" applyNumberFormat="1" applyFont="1" applyBorder="1" applyAlignment="1">
      <alignment vertical="center"/>
    </xf>
    <xf numFmtId="0" fontId="13" fillId="0" borderId="4" xfId="4" applyNumberFormat="1" applyFont="1" applyBorder="1" applyAlignment="1">
      <alignment horizontal="left" vertical="center"/>
    </xf>
    <xf numFmtId="167" fontId="4" fillId="0" borderId="4" xfId="1" applyNumberFormat="1" applyFont="1" applyFill="1" applyBorder="1" applyAlignment="1">
      <alignment vertical="center"/>
    </xf>
    <xf numFmtId="0" fontId="17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167" fontId="4" fillId="0" borderId="0" xfId="1" applyNumberFormat="1" applyFont="1" applyFill="1" applyAlignment="1">
      <alignment vertical="center"/>
    </xf>
    <xf numFmtId="0" fontId="3" fillId="8" borderId="3" xfId="1" applyNumberFormat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166" fontId="4" fillId="5" borderId="0" xfId="1" applyNumberFormat="1" applyFont="1" applyFill="1" applyAlignment="1">
      <alignment horizontal="right" vertical="center" wrapText="1"/>
    </xf>
    <xf numFmtId="0" fontId="6" fillId="0" borderId="0" xfId="2" applyFont="1" applyFill="1"/>
    <xf numFmtId="0" fontId="3" fillId="8" borderId="1" xfId="1" applyFont="1" applyFill="1" applyBorder="1" applyAlignment="1">
      <alignment horizontal="center" vertical="center"/>
    </xf>
    <xf numFmtId="0" fontId="7" fillId="8" borderId="1" xfId="1" applyFont="1" applyFill="1" applyBorder="1" applyAlignment="1">
      <alignment horizontal="center" vertical="center"/>
    </xf>
    <xf numFmtId="0" fontId="18" fillId="0" borderId="4" xfId="6" applyFont="1" applyFill="1" applyBorder="1" applyAlignment="1">
      <alignment vertical="center"/>
    </xf>
    <xf numFmtId="167" fontId="18" fillId="0" borderId="4" xfId="6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/>
    </xf>
    <xf numFmtId="167" fontId="18" fillId="0" borderId="0" xfId="6" applyNumberFormat="1" applyFont="1" applyFill="1" applyBorder="1" applyAlignment="1">
      <alignment horizontal="right" vertical="center" wrapText="1"/>
    </xf>
    <xf numFmtId="171" fontId="3" fillId="0" borderId="0" xfId="1" applyNumberFormat="1" applyFont="1" applyFill="1" applyBorder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165" fontId="3" fillId="5" borderId="5" xfId="1" applyNumberFormat="1" applyFont="1" applyFill="1" applyBorder="1" applyAlignment="1">
      <alignment vertical="center"/>
    </xf>
    <xf numFmtId="166" fontId="3" fillId="5" borderId="5" xfId="3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vertical="center" wrapText="1"/>
    </xf>
    <xf numFmtId="164" fontId="4" fillId="0" borderId="0" xfId="1" applyNumberFormat="1" applyFont="1" applyFill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166" fontId="4" fillId="5" borderId="0" xfId="3" applyNumberFormat="1" applyFont="1" applyFill="1" applyBorder="1" applyAlignment="1">
      <alignment horizontal="right" vertical="center"/>
    </xf>
    <xf numFmtId="0" fontId="4" fillId="0" borderId="0" xfId="1" applyFont="1" applyFill="1" applyAlignment="1">
      <alignment horizontal="center" vertical="center" wrapText="1"/>
    </xf>
    <xf numFmtId="164" fontId="3" fillId="0" borderId="4" xfId="5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 wrapText="1"/>
    </xf>
    <xf numFmtId="164" fontId="4" fillId="0" borderId="2" xfId="1" applyNumberFormat="1" applyFont="1" applyFill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5" fontId="4" fillId="5" borderId="2" xfId="1" applyNumberFormat="1" applyFont="1" applyFill="1" applyBorder="1" applyAlignment="1">
      <alignment vertical="center"/>
    </xf>
    <xf numFmtId="166" fontId="4" fillId="5" borderId="2" xfId="3" applyNumberFormat="1" applyFont="1" applyFill="1" applyBorder="1" applyAlignment="1">
      <alignment horizontal="right" vertical="center"/>
    </xf>
    <xf numFmtId="164" fontId="4" fillId="0" borderId="4" xfId="1" applyNumberFormat="1" applyFont="1" applyFill="1" applyBorder="1" applyAlignment="1">
      <alignment vertical="center" wrapText="1"/>
    </xf>
    <xf numFmtId="167" fontId="4" fillId="0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/>
    </xf>
    <xf numFmtId="166" fontId="4" fillId="5" borderId="4" xfId="3" applyNumberFormat="1" applyFont="1" applyFill="1" applyBorder="1" applyAlignment="1">
      <alignment horizontal="right" vertical="center"/>
    </xf>
    <xf numFmtId="0" fontId="20" fillId="0" borderId="0" xfId="1" applyFont="1" applyFill="1" applyAlignment="1">
      <alignment vertical="center"/>
    </xf>
    <xf numFmtId="0" fontId="21" fillId="0" borderId="0" xfId="6" applyFont="1" applyFill="1" applyBorder="1" applyAlignment="1">
      <alignment vertical="center"/>
    </xf>
    <xf numFmtId="0" fontId="22" fillId="0" borderId="0" xfId="2" applyFont="1" applyFill="1" applyBorder="1" applyAlignment="1">
      <alignment vertical="center"/>
    </xf>
    <xf numFmtId="0" fontId="21" fillId="0" borderId="0" xfId="6" applyFont="1" applyFill="1" applyAlignment="1">
      <alignment vertical="center"/>
    </xf>
    <xf numFmtId="0" fontId="21" fillId="0" borderId="0" xfId="6" applyFont="1" applyFill="1" applyBorder="1"/>
    <xf numFmtId="0" fontId="21" fillId="0" borderId="0" xfId="6" applyFont="1" applyFill="1"/>
    <xf numFmtId="0" fontId="14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right"/>
    </xf>
    <xf numFmtId="0" fontId="6" fillId="0" borderId="0" xfId="2" applyFont="1" applyFill="1" applyBorder="1" applyAlignment="1">
      <alignment horizontal="left" vertical="center"/>
    </xf>
    <xf numFmtId="0" fontId="3" fillId="8" borderId="0" xfId="1" applyNumberFormat="1" applyFont="1" applyFill="1" applyBorder="1" applyAlignment="1">
      <alignment horizontal="center" vertical="center" wrapText="1"/>
    </xf>
    <xf numFmtId="0" fontId="8" fillId="0" borderId="4" xfId="4" applyFont="1" applyFill="1" applyBorder="1" applyAlignment="1">
      <alignment vertical="center"/>
    </xf>
    <xf numFmtId="0" fontId="8" fillId="0" borderId="4" xfId="4" applyFont="1" applyFill="1" applyBorder="1" applyAlignment="1">
      <alignment horizontal="left" vertical="center"/>
    </xf>
    <xf numFmtId="164" fontId="8" fillId="0" borderId="8" xfId="1" applyNumberFormat="1" applyFont="1" applyFill="1" applyBorder="1" applyAlignment="1">
      <alignment horizontal="right"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right"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4" fontId="4" fillId="0" borderId="0" xfId="1" applyNumberFormat="1" applyFont="1" applyFill="1" applyAlignment="1">
      <alignment horizontal="right" vertical="center" wrapText="1"/>
    </xf>
    <xf numFmtId="164" fontId="4" fillId="0" borderId="0" xfId="2" applyNumberFormat="1" applyFont="1" applyFill="1" applyAlignment="1">
      <alignment horizontal="right" vertical="center" wrapText="1"/>
    </xf>
    <xf numFmtId="172" fontId="4" fillId="5" borderId="0" xfId="1" applyNumberFormat="1" applyFont="1" applyFill="1" applyAlignment="1">
      <alignment horizontal="right" vertical="center" wrapText="1"/>
    </xf>
    <xf numFmtId="171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2" fontId="4" fillId="5" borderId="4" xfId="1" applyNumberFormat="1" applyFont="1" applyFill="1" applyBorder="1" applyAlignment="1">
      <alignment horizontal="right" vertical="center" wrapText="1"/>
    </xf>
    <xf numFmtId="171" fontId="4" fillId="0" borderId="4" xfId="1" applyNumberFormat="1" applyFont="1" applyFill="1" applyBorder="1" applyAlignment="1">
      <alignment horizontal="right" vertical="center" wrapText="1"/>
    </xf>
    <xf numFmtId="169" fontId="4" fillId="0" borderId="0" xfId="1" applyNumberFormat="1" applyFont="1" applyFill="1"/>
    <xf numFmtId="0" fontId="3" fillId="8" borderId="3" xfId="1" applyFont="1" applyFill="1" applyBorder="1" applyAlignment="1">
      <alignment horizontal="center" vertical="center" wrapText="1"/>
    </xf>
    <xf numFmtId="164" fontId="8" fillId="0" borderId="4" xfId="1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vertical="center" wrapText="1"/>
    </xf>
    <xf numFmtId="172" fontId="8" fillId="5" borderId="4" xfId="1" applyNumberFormat="1" applyFont="1" applyFill="1" applyBorder="1" applyAlignment="1">
      <alignment vertical="center" wrapText="1"/>
    </xf>
    <xf numFmtId="173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vertical="center" wrapText="1"/>
    </xf>
    <xf numFmtId="172" fontId="3" fillId="5" borderId="4" xfId="1" applyNumberFormat="1" applyFont="1" applyFill="1" applyBorder="1" applyAlignment="1">
      <alignment vertical="center" wrapText="1"/>
    </xf>
    <xf numFmtId="173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Fill="1" applyBorder="1" applyAlignment="1">
      <alignment vertical="center" wrapText="1"/>
    </xf>
    <xf numFmtId="172" fontId="3" fillId="5" borderId="1" xfId="1" applyNumberFormat="1" applyFont="1" applyFill="1" applyBorder="1" applyAlignment="1">
      <alignment vertical="center" wrapText="1"/>
    </xf>
    <xf numFmtId="173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Fill="1" applyBorder="1" applyAlignment="1">
      <alignment vertical="center" wrapText="1"/>
    </xf>
    <xf numFmtId="164" fontId="3" fillId="0" borderId="5" xfId="1" applyNumberFormat="1" applyFont="1" applyFill="1" applyBorder="1" applyAlignment="1">
      <alignment vertical="center" wrapText="1"/>
    </xf>
    <xf numFmtId="172" fontId="3" fillId="5" borderId="5" xfId="1" applyNumberFormat="1" applyFont="1" applyFill="1" applyBorder="1" applyAlignment="1">
      <alignment vertical="center" wrapText="1"/>
    </xf>
    <xf numFmtId="173" fontId="3" fillId="5" borderId="5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 wrapText="1"/>
    </xf>
    <xf numFmtId="172" fontId="4" fillId="5" borderId="0" xfId="1" applyNumberFormat="1" applyFont="1" applyFill="1" applyBorder="1" applyAlignment="1">
      <alignment vertical="center" wrapText="1"/>
    </xf>
    <xf numFmtId="173" fontId="4" fillId="5" borderId="0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 wrapText="1"/>
    </xf>
    <xf numFmtId="172" fontId="4" fillId="5" borderId="4" xfId="1" applyNumberFormat="1" applyFont="1" applyFill="1" applyBorder="1" applyAlignment="1">
      <alignment vertical="center" wrapText="1"/>
    </xf>
    <xf numFmtId="173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/>
    <xf numFmtId="0" fontId="4" fillId="0" borderId="0" xfId="8" applyFont="1" applyFill="1"/>
    <xf numFmtId="0" fontId="3" fillId="0" borderId="0" xfId="8" applyFont="1" applyFill="1"/>
    <xf numFmtId="0" fontId="3" fillId="0" borderId="0" xfId="8" applyFont="1" applyFill="1" applyBorder="1"/>
    <xf numFmtId="0" fontId="4" fillId="0" borderId="0" xfId="8" applyFont="1" applyFill="1" applyBorder="1"/>
    <xf numFmtId="0" fontId="8" fillId="0" borderId="8" xfId="8" applyFont="1" applyFill="1" applyBorder="1" applyAlignment="1">
      <alignment vertical="center"/>
    </xf>
    <xf numFmtId="164" fontId="8" fillId="0" borderId="4" xfId="8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horizontal="center" vertical="center" wrapText="1"/>
    </xf>
    <xf numFmtId="172" fontId="8" fillId="5" borderId="4" xfId="8" applyNumberFormat="1" applyFont="1" applyFill="1" applyBorder="1" applyAlignment="1">
      <alignment vertical="center" wrapText="1"/>
    </xf>
    <xf numFmtId="173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8" applyFont="1" applyFill="1" applyBorder="1" applyAlignment="1">
      <alignment wrapText="1"/>
    </xf>
    <xf numFmtId="164" fontId="4" fillId="0" borderId="1" xfId="1" applyNumberFormat="1" applyFont="1" applyFill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73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 applyFill="1"/>
    <xf numFmtId="0" fontId="8" fillId="0" borderId="4" xfId="8" applyFont="1" applyFill="1" applyBorder="1" applyAlignment="1">
      <alignment vertical="center"/>
    </xf>
    <xf numFmtId="0" fontId="8" fillId="0" borderId="0" xfId="8" applyFont="1" applyFill="1" applyBorder="1" applyAlignment="1">
      <alignment vertical="center"/>
    </xf>
    <xf numFmtId="164" fontId="8" fillId="0" borderId="0" xfId="8" applyNumberFormat="1" applyFont="1" applyFill="1" applyBorder="1" applyAlignment="1">
      <alignment vertical="center" wrapText="1"/>
    </xf>
    <xf numFmtId="172" fontId="8" fillId="5" borderId="0" xfId="8" applyNumberFormat="1" applyFont="1" applyFill="1" applyBorder="1" applyAlignment="1">
      <alignment vertical="center" wrapText="1"/>
    </xf>
    <xf numFmtId="173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Fill="1" applyBorder="1" applyAlignment="1">
      <alignment vertical="center"/>
    </xf>
    <xf numFmtId="0" fontId="4" fillId="0" borderId="4" xfId="8" applyFont="1" applyFill="1" applyBorder="1"/>
    <xf numFmtId="164" fontId="3" fillId="0" borderId="4" xfId="8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horizontal="center" vertical="center" wrapText="1"/>
    </xf>
    <xf numFmtId="172" fontId="3" fillId="5" borderId="4" xfId="8" applyNumberFormat="1" applyFont="1" applyFill="1" applyBorder="1" applyAlignment="1">
      <alignment vertical="center" wrapText="1"/>
    </xf>
    <xf numFmtId="173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Fill="1" applyBorder="1" applyAlignment="1">
      <alignment vertical="center"/>
    </xf>
    <xf numFmtId="0" fontId="3" fillId="0" borderId="9" xfId="8" applyFont="1" applyFill="1" applyBorder="1" applyAlignment="1">
      <alignment vertical="center"/>
    </xf>
    <xf numFmtId="0" fontId="3" fillId="0" borderId="5" xfId="8" applyFont="1" applyFill="1" applyBorder="1" applyAlignment="1">
      <alignment vertical="center"/>
    </xf>
    <xf numFmtId="167" fontId="3" fillId="0" borderId="0" xfId="8" applyNumberFormat="1" applyFont="1" applyFill="1" applyAlignment="1">
      <alignment vertical="center" wrapText="1"/>
    </xf>
    <xf numFmtId="164" fontId="3" fillId="0" borderId="1" xfId="8" applyNumberFormat="1" applyFont="1" applyFill="1" applyBorder="1" applyAlignment="1">
      <alignment vertical="center" wrapText="1"/>
    </xf>
    <xf numFmtId="173" fontId="3" fillId="5" borderId="1" xfId="8" applyNumberFormat="1" applyFont="1" applyFill="1" applyBorder="1" applyAlignment="1">
      <alignment horizontal="right" vertical="center" wrapText="1"/>
    </xf>
    <xf numFmtId="171" fontId="3" fillId="0" borderId="0" xfId="8" applyNumberFormat="1" applyFont="1" applyFill="1" applyAlignment="1">
      <alignment horizontal="right" vertical="center" wrapText="1"/>
    </xf>
    <xf numFmtId="0" fontId="3" fillId="0" borderId="0" xfId="8" applyFont="1" applyFill="1" applyAlignment="1">
      <alignment vertical="center"/>
    </xf>
    <xf numFmtId="49" fontId="4" fillId="0" borderId="0" xfId="8" applyNumberFormat="1" applyFont="1" applyFill="1" applyAlignment="1">
      <alignment vertical="center"/>
    </xf>
    <xf numFmtId="0" fontId="4" fillId="0" borderId="0" xfId="8" applyFont="1" applyFill="1" applyAlignment="1">
      <alignment vertical="center"/>
    </xf>
    <xf numFmtId="164" fontId="4" fillId="0" borderId="0" xfId="8" applyNumberFormat="1" applyFont="1" applyFill="1" applyAlignment="1">
      <alignment vertical="center" wrapText="1"/>
    </xf>
    <xf numFmtId="167" fontId="4" fillId="0" borderId="0" xfId="8" applyNumberFormat="1" applyFont="1" applyFill="1" applyAlignment="1">
      <alignment vertical="center" wrapText="1"/>
    </xf>
    <xf numFmtId="172" fontId="4" fillId="5" borderId="0" xfId="8" applyNumberFormat="1" applyFont="1" applyFill="1" applyAlignment="1">
      <alignment vertical="center" wrapText="1"/>
    </xf>
    <xf numFmtId="173" fontId="4" fillId="5" borderId="0" xfId="8" applyNumberFormat="1" applyFont="1" applyFill="1" applyAlignment="1">
      <alignment horizontal="right" vertical="center" wrapText="1"/>
    </xf>
    <xf numFmtId="171" fontId="4" fillId="0" borderId="0" xfId="8" applyNumberFormat="1" applyFont="1" applyFill="1" applyAlignment="1">
      <alignment horizontal="right" vertical="center" wrapText="1"/>
    </xf>
    <xf numFmtId="0" fontId="25" fillId="0" borderId="0" xfId="8" applyFont="1" applyFill="1" applyAlignment="1">
      <alignment horizontal="left" vertical="center" indent="1"/>
    </xf>
    <xf numFmtId="164" fontId="25" fillId="0" borderId="0" xfId="8" applyNumberFormat="1" applyFont="1" applyFill="1" applyAlignment="1">
      <alignment vertical="center" wrapText="1"/>
    </xf>
    <xf numFmtId="167" fontId="25" fillId="0" borderId="0" xfId="8" applyNumberFormat="1" applyFont="1" applyFill="1" applyAlignment="1">
      <alignment vertical="center" wrapText="1"/>
    </xf>
    <xf numFmtId="172" fontId="25" fillId="5" borderId="0" xfId="8" applyNumberFormat="1" applyFont="1" applyFill="1" applyAlignment="1">
      <alignment vertical="center" wrapText="1"/>
    </xf>
    <xf numFmtId="173" fontId="25" fillId="5" borderId="0" xfId="8" applyNumberFormat="1" applyFont="1" applyFill="1" applyAlignment="1">
      <alignment horizontal="right" vertical="center" wrapText="1"/>
    </xf>
    <xf numFmtId="171" fontId="25" fillId="0" borderId="0" xfId="8" applyNumberFormat="1" applyFont="1" applyFill="1" applyAlignment="1">
      <alignment horizontal="right" vertical="center" wrapText="1"/>
    </xf>
    <xf numFmtId="173" fontId="3" fillId="5" borderId="4" xfId="8" applyNumberFormat="1" applyFont="1" applyFill="1" applyBorder="1" applyAlignment="1">
      <alignment horizontal="right" vertical="center" wrapText="1"/>
    </xf>
    <xf numFmtId="0" fontId="23" fillId="0" borderId="4" xfId="8" applyFont="1" applyFill="1" applyBorder="1" applyAlignment="1">
      <alignment vertical="center"/>
    </xf>
    <xf numFmtId="167" fontId="4" fillId="0" borderId="0" xfId="1" applyNumberFormat="1" applyFont="1" applyFill="1" applyAlignment="1">
      <alignment vertical="center" wrapText="1"/>
    </xf>
    <xf numFmtId="0" fontId="8" fillId="0" borderId="1" xfId="8" applyFont="1" applyFill="1" applyBorder="1" applyAlignment="1">
      <alignment vertical="center"/>
    </xf>
    <xf numFmtId="0" fontId="8" fillId="0" borderId="1" xfId="8" applyFont="1" applyFill="1" applyBorder="1" applyAlignment="1">
      <alignment vertical="center" wrapText="1"/>
    </xf>
    <xf numFmtId="164" fontId="8" fillId="0" borderId="1" xfId="8" applyNumberFormat="1" applyFont="1" applyFill="1" applyBorder="1" applyAlignment="1">
      <alignment vertical="center" wrapText="1"/>
    </xf>
    <xf numFmtId="167" fontId="23" fillId="0" borderId="1" xfId="8" applyNumberFormat="1" applyFont="1" applyFill="1" applyBorder="1" applyAlignment="1">
      <alignment vertical="center" wrapText="1"/>
    </xf>
    <xf numFmtId="172" fontId="8" fillId="5" borderId="1" xfId="8" applyNumberFormat="1" applyFont="1" applyFill="1" applyBorder="1" applyAlignment="1">
      <alignment vertical="center" wrapText="1"/>
    </xf>
    <xf numFmtId="173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Fill="1" applyBorder="1" applyAlignment="1">
      <alignment vertical="center" wrapText="1"/>
    </xf>
    <xf numFmtId="167" fontId="3" fillId="0" borderId="0" xfId="8" applyNumberFormat="1" applyFont="1" applyFill="1" applyBorder="1" applyAlignment="1">
      <alignment vertical="center" wrapText="1"/>
    </xf>
    <xf numFmtId="0" fontId="4" fillId="0" borderId="0" xfId="8" applyFont="1" applyFill="1" applyBorder="1" applyAlignment="1">
      <alignment vertical="center"/>
    </xf>
    <xf numFmtId="164" fontId="4" fillId="0" borderId="2" xfId="8" applyNumberFormat="1" applyFont="1" applyFill="1" applyBorder="1" applyAlignment="1">
      <alignment vertical="center" wrapText="1"/>
    </xf>
    <xf numFmtId="167" fontId="4" fillId="0" borderId="0" xfId="8" applyNumberFormat="1" applyFont="1" applyFill="1" applyBorder="1" applyAlignment="1">
      <alignment vertical="center" wrapText="1"/>
    </xf>
    <xf numFmtId="167" fontId="4" fillId="0" borderId="4" xfId="8" applyNumberFormat="1" applyFont="1" applyFill="1" applyBorder="1" applyAlignment="1">
      <alignment vertical="center" wrapText="1"/>
    </xf>
    <xf numFmtId="0" fontId="26" fillId="0" borderId="0" xfId="8" applyFont="1" applyFill="1"/>
    <xf numFmtId="0" fontId="4" fillId="0" borderId="0" xfId="8" applyNumberFormat="1" applyFont="1" applyFill="1" applyAlignment="1">
      <alignment wrapText="1"/>
    </xf>
    <xf numFmtId="0" fontId="4" fillId="0" borderId="0" xfId="8" applyFont="1" applyFill="1" applyAlignment="1">
      <alignment wrapText="1"/>
    </xf>
    <xf numFmtId="174" fontId="4" fillId="0" borderId="0" xfId="8" applyNumberFormat="1" applyFont="1" applyFill="1"/>
    <xf numFmtId="175" fontId="4" fillId="0" borderId="0" xfId="5" applyNumberFormat="1" applyFont="1" applyFill="1"/>
    <xf numFmtId="170" fontId="4" fillId="0" borderId="0" xfId="8" applyNumberFormat="1" applyFont="1" applyFill="1"/>
    <xf numFmtId="0" fontId="11" fillId="0" borderId="0" xfId="8" applyFont="1" applyFill="1" applyBorder="1"/>
    <xf numFmtId="0" fontId="3" fillId="9" borderId="0" xfId="1" applyFont="1" applyFill="1" applyBorder="1"/>
    <xf numFmtId="0" fontId="4" fillId="9" borderId="0" xfId="1" applyFont="1" applyFill="1" applyBorder="1"/>
    <xf numFmtId="0" fontId="6" fillId="9" borderId="0" xfId="2" applyFont="1" applyFill="1" applyBorder="1"/>
    <xf numFmtId="0" fontId="11" fillId="0" borderId="0" xfId="1" applyFont="1" applyFill="1" applyBorder="1"/>
    <xf numFmtId="0" fontId="4" fillId="9" borderId="0" xfId="8" applyFont="1" applyFill="1" applyBorder="1"/>
    <xf numFmtId="0" fontId="4" fillId="9" borderId="0" xfId="1" applyFont="1" applyFill="1" applyBorder="1" applyAlignment="1"/>
    <xf numFmtId="0" fontId="4" fillId="9" borderId="0" xfId="1" applyFont="1" applyFill="1" applyBorder="1" applyAlignment="1">
      <alignment horizontal="left" vertical="center"/>
    </xf>
    <xf numFmtId="0" fontId="6" fillId="9" borderId="0" xfId="2" applyFont="1" applyFill="1" applyBorder="1" applyAlignment="1">
      <alignment horizontal="left" vertical="center"/>
    </xf>
    <xf numFmtId="0" fontId="4" fillId="9" borderId="0" xfId="1" quotePrefix="1" applyFont="1" applyFill="1" applyBorder="1" applyAlignment="1">
      <alignment horizontal="left" vertical="center"/>
    </xf>
    <xf numFmtId="0" fontId="11" fillId="0" borderId="0" xfId="8" applyFont="1" applyFill="1"/>
    <xf numFmtId="0" fontId="27" fillId="0" borderId="0" xfId="1" applyFont="1" applyFill="1" applyBorder="1" applyAlignment="1">
      <alignment horizontal="left"/>
    </xf>
    <xf numFmtId="0" fontId="28" fillId="0" borderId="0" xfId="8" applyFont="1" applyFill="1" applyAlignment="1">
      <alignment horizontal="left"/>
    </xf>
    <xf numFmtId="0" fontId="4" fillId="6" borderId="0" xfId="1" applyFont="1" applyFill="1" applyBorder="1" applyAlignment="1">
      <alignment horizontal="left"/>
    </xf>
    <xf numFmtId="167" fontId="4" fillId="7" borderId="0" xfId="1" applyNumberFormat="1" applyFont="1" applyFill="1" applyBorder="1" applyAlignment="1">
      <alignment horizontal="left"/>
    </xf>
    <xf numFmtId="0" fontId="4" fillId="7" borderId="0" xfId="8" applyFont="1" applyFill="1" applyBorder="1"/>
    <xf numFmtId="0" fontId="12" fillId="0" borderId="2" xfId="8" applyFont="1" applyFill="1" applyBorder="1"/>
    <xf numFmtId="0" fontId="4" fillId="3" borderId="2" xfId="1" applyFont="1" applyFill="1" applyBorder="1" applyAlignment="1">
      <alignment vertical="center" wrapText="1"/>
    </xf>
    <xf numFmtId="0" fontId="3" fillId="3" borderId="1" xfId="1" applyFont="1" applyFill="1" applyBorder="1" applyAlignment="1">
      <alignment horizontal="centerContinuous" vertical="center"/>
    </xf>
    <xf numFmtId="0" fontId="3" fillId="8" borderId="1" xfId="1" applyFont="1" applyFill="1" applyBorder="1" applyAlignment="1">
      <alignment horizontal="centerContinuous" vertical="center"/>
    </xf>
    <xf numFmtId="0" fontId="12" fillId="0" borderId="0" xfId="8" applyFont="1" applyFill="1" applyBorder="1"/>
    <xf numFmtId="0" fontId="4" fillId="3" borderId="0" xfId="1" applyFont="1" applyFill="1" applyBorder="1" applyAlignment="1">
      <alignment vertical="center"/>
    </xf>
    <xf numFmtId="0" fontId="4" fillId="3" borderId="0" xfId="1" applyFont="1" applyFill="1" applyBorder="1" applyAlignment="1">
      <alignment vertical="center" wrapText="1"/>
    </xf>
    <xf numFmtId="0" fontId="3" fillId="4" borderId="0" xfId="1" applyFont="1" applyFill="1" applyBorder="1" applyAlignment="1">
      <alignment horizontal="centerContinuous" vertical="center" wrapText="1"/>
    </xf>
    <xf numFmtId="0" fontId="3" fillId="3" borderId="2" xfId="1" applyFont="1" applyFill="1" applyBorder="1" applyAlignment="1">
      <alignment horizontal="centerContinuous" vertical="center"/>
    </xf>
    <xf numFmtId="0" fontId="3" fillId="4" borderId="0" xfId="1" applyFont="1" applyFill="1" applyBorder="1" applyAlignment="1">
      <alignment horizontal="centerContinuous" vertical="center"/>
    </xf>
    <xf numFmtId="49" fontId="11" fillId="0" borderId="0" xfId="8" applyNumberFormat="1" applyFont="1" applyFill="1"/>
    <xf numFmtId="49" fontId="12" fillId="0" borderId="0" xfId="8" applyNumberFormat="1" applyFont="1" applyFill="1" applyAlignment="1">
      <alignment vertical="center"/>
    </xf>
    <xf numFmtId="49" fontId="11" fillId="0" borderId="0" xfId="8" applyNumberFormat="1" applyFont="1" applyFill="1" applyAlignment="1">
      <alignment vertical="center"/>
    </xf>
    <xf numFmtId="49" fontId="11" fillId="0" borderId="0" xfId="8" applyNumberFormat="1" applyFont="1" applyFill="1" applyAlignment="1">
      <alignment horizontal="left" vertical="center" indent="1"/>
    </xf>
    <xf numFmtId="49" fontId="12" fillId="0" borderId="0" xfId="8" applyNumberFormat="1" applyFont="1" applyFill="1"/>
    <xf numFmtId="49" fontId="11" fillId="0" borderId="0" xfId="8" applyNumberFormat="1" applyFont="1" applyFill="1" applyBorder="1"/>
    <xf numFmtId="0" fontId="11" fillId="0" borderId="0" xfId="1" applyFont="1" applyFill="1"/>
    <xf numFmtId="0" fontId="7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vertical="center"/>
    </xf>
    <xf numFmtId="0" fontId="3" fillId="10" borderId="0" xfId="1" applyFont="1" applyFill="1" applyBorder="1" applyAlignment="1">
      <alignment horizontal="center" vertical="center"/>
    </xf>
    <xf numFmtId="0" fontId="3" fillId="10" borderId="0" xfId="1" applyFont="1" applyFill="1" applyBorder="1" applyAlignment="1">
      <alignment vertical="center"/>
    </xf>
    <xf numFmtId="0" fontId="3" fillId="10" borderId="0" xfId="1" applyFont="1" applyFill="1" applyBorder="1" applyAlignment="1">
      <alignment horizontal="center" vertical="center" wrapText="1"/>
    </xf>
    <xf numFmtId="0" fontId="3" fillId="10" borderId="3" xfId="1" applyNumberFormat="1" applyFont="1" applyFill="1" applyBorder="1" applyAlignment="1">
      <alignment horizontal="center" vertical="center" wrapText="1"/>
    </xf>
    <xf numFmtId="49" fontId="3" fillId="10" borderId="3" xfId="1" applyNumberFormat="1" applyFont="1" applyFill="1" applyBorder="1" applyAlignment="1">
      <alignment horizontal="center" vertical="center" wrapText="1"/>
    </xf>
    <xf numFmtId="49" fontId="3" fillId="11" borderId="3" xfId="1" applyNumberFormat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vertical="center"/>
    </xf>
    <xf numFmtId="0" fontId="3" fillId="0" borderId="9" xfId="1" applyFont="1" applyFill="1" applyBorder="1" applyAlignment="1">
      <alignment vertical="center" wrapText="1"/>
    </xf>
    <xf numFmtId="164" fontId="15" fillId="0" borderId="9" xfId="1" applyNumberFormat="1" applyFont="1" applyFill="1" applyBorder="1" applyAlignment="1">
      <alignment horizontal="right" vertical="center" wrapText="1"/>
    </xf>
    <xf numFmtId="167" fontId="15" fillId="0" borderId="9" xfId="1" applyNumberFormat="1" applyFont="1" applyFill="1" applyBorder="1" applyAlignment="1">
      <alignment horizontal="right" vertical="center" wrapText="1"/>
    </xf>
    <xf numFmtId="172" fontId="15" fillId="5" borderId="9" xfId="1" applyNumberFormat="1" applyFont="1" applyFill="1" applyBorder="1" applyAlignment="1">
      <alignment horizontal="right" vertical="center" wrapText="1"/>
    </xf>
    <xf numFmtId="173" fontId="15" fillId="5" borderId="9" xfId="1" applyNumberFormat="1" applyFont="1" applyFill="1" applyBorder="1" applyAlignment="1">
      <alignment horizontal="right" vertical="center" wrapText="1"/>
    </xf>
    <xf numFmtId="0" fontId="4" fillId="0" borderId="9" xfId="1" applyFont="1" applyFill="1" applyBorder="1" applyAlignment="1">
      <alignment vertical="center"/>
    </xf>
    <xf numFmtId="172" fontId="3" fillId="5" borderId="9" xfId="1" applyNumberFormat="1" applyFont="1" applyFill="1" applyBorder="1" applyAlignment="1">
      <alignment vertical="center"/>
    </xf>
    <xf numFmtId="173" fontId="15" fillId="5" borderId="9" xfId="3" applyNumberFormat="1" applyFont="1" applyFill="1" applyBorder="1" applyAlignment="1">
      <alignment horizontal="right" vertical="center" wrapText="1"/>
    </xf>
    <xf numFmtId="164" fontId="15" fillId="0" borderId="4" xfId="1" applyNumberFormat="1" applyFont="1" applyFill="1" applyBorder="1" applyAlignment="1">
      <alignment horizontal="right" vertical="center" wrapText="1"/>
    </xf>
    <xf numFmtId="172" fontId="15" fillId="5" borderId="4" xfId="1" applyNumberFormat="1" applyFont="1" applyFill="1" applyBorder="1" applyAlignment="1">
      <alignment horizontal="right" vertical="center" wrapText="1"/>
    </xf>
    <xf numFmtId="173" fontId="15" fillId="5" borderId="4" xfId="1" applyNumberFormat="1" applyFont="1" applyFill="1" applyBorder="1" applyAlignment="1">
      <alignment horizontal="right" vertical="center" wrapText="1"/>
    </xf>
    <xf numFmtId="172" fontId="4" fillId="5" borderId="4" xfId="1" applyNumberFormat="1" applyFont="1" applyFill="1" applyBorder="1" applyAlignment="1">
      <alignment vertical="center"/>
    </xf>
    <xf numFmtId="173" fontId="15" fillId="5" borderId="4" xfId="3" applyNumberFormat="1" applyFont="1" applyFill="1" applyBorder="1" applyAlignment="1">
      <alignment horizontal="right" vertical="center" wrapText="1"/>
    </xf>
    <xf numFmtId="167" fontId="8" fillId="0" borderId="4" xfId="1" applyNumberFormat="1" applyFont="1" applyFill="1" applyBorder="1" applyAlignment="1">
      <alignment horizontal="right" vertical="center" wrapText="1"/>
    </xf>
    <xf numFmtId="172" fontId="8" fillId="5" borderId="1" xfId="1" applyNumberFormat="1" applyFont="1" applyFill="1" applyBorder="1" applyAlignment="1">
      <alignment horizontal="right" vertical="center" wrapText="1"/>
    </xf>
    <xf numFmtId="173" fontId="8" fillId="5" borderId="1" xfId="3" applyNumberFormat="1" applyFont="1" applyFill="1" applyBorder="1" applyAlignment="1">
      <alignment horizontal="right" vertical="center" wrapText="1"/>
    </xf>
    <xf numFmtId="0" fontId="3" fillId="10" borderId="7" xfId="1" applyNumberFormat="1" applyFont="1" applyFill="1" applyBorder="1" applyAlignment="1">
      <alignment horizontal="center" vertical="center" wrapText="1"/>
    </xf>
    <xf numFmtId="49" fontId="3" fillId="10" borderId="7" xfId="1" applyNumberFormat="1" applyFont="1" applyFill="1" applyBorder="1" applyAlignment="1">
      <alignment horizontal="center" vertical="center" wrapText="1"/>
    </xf>
    <xf numFmtId="49" fontId="3" fillId="11" borderId="7" xfId="1" applyNumberFormat="1" applyFont="1" applyFill="1" applyBorder="1" applyAlignment="1">
      <alignment horizontal="center" vertical="center" wrapText="1"/>
    </xf>
    <xf numFmtId="0" fontId="8" fillId="0" borderId="4" xfId="4" applyNumberFormat="1" applyFont="1" applyBorder="1" applyAlignment="1">
      <alignment horizontal="left" vertical="center"/>
    </xf>
    <xf numFmtId="0" fontId="23" fillId="0" borderId="4" xfId="1" applyFont="1" applyFill="1" applyBorder="1" applyAlignment="1">
      <alignment vertical="center"/>
    </xf>
    <xf numFmtId="172" fontId="8" fillId="5" borderId="4" xfId="2" applyNumberFormat="1" applyFont="1" applyFill="1" applyBorder="1" applyAlignment="1">
      <alignment horizontal="right"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73" fontId="3" fillId="5" borderId="5" xfId="3" applyNumberFormat="1" applyFont="1" applyFill="1" applyBorder="1" applyAlignment="1">
      <alignment horizontal="right" vertical="center" wrapText="1"/>
    </xf>
    <xf numFmtId="172" fontId="4" fillId="5" borderId="0" xfId="1" applyNumberFormat="1" applyFont="1" applyFill="1" applyBorder="1" applyAlignment="1">
      <alignment horizontal="right" vertical="center" wrapText="1"/>
    </xf>
    <xf numFmtId="173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72" fontId="4" fillId="5" borderId="0" xfId="2" applyNumberFormat="1" applyFont="1" applyFill="1" applyBorder="1" applyAlignment="1">
      <alignment horizontal="right" vertical="center" wrapText="1"/>
    </xf>
    <xf numFmtId="172" fontId="4" fillId="5" borderId="4" xfId="2" applyNumberFormat="1" applyFont="1" applyFill="1" applyBorder="1" applyAlignment="1">
      <alignment horizontal="right" vertical="center" wrapText="1"/>
    </xf>
    <xf numFmtId="173" fontId="4" fillId="5" borderId="4" xfId="3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vertical="center"/>
    </xf>
    <xf numFmtId="172" fontId="3" fillId="5" borderId="4" xfId="1" applyNumberFormat="1" applyFont="1" applyFill="1" applyBorder="1" applyAlignment="1">
      <alignment vertical="center"/>
    </xf>
    <xf numFmtId="173" fontId="3" fillId="5" borderId="4" xfId="1" applyNumberFormat="1" applyFont="1" applyFill="1" applyBorder="1" applyAlignment="1">
      <alignment vertical="center"/>
    </xf>
    <xf numFmtId="173" fontId="3" fillId="5" borderId="1" xfId="3" applyNumberFormat="1" applyFont="1" applyFill="1" applyBorder="1" applyAlignment="1">
      <alignment horizontal="right" vertical="center" wrapText="1"/>
    </xf>
    <xf numFmtId="0" fontId="13" fillId="0" borderId="4" xfId="4" applyFont="1" applyBorder="1" applyAlignment="1">
      <alignment vertical="center"/>
    </xf>
    <xf numFmtId="164" fontId="18" fillId="0" borderId="4" xfId="6" applyNumberFormat="1" applyFont="1" applyFill="1" applyBorder="1" applyAlignment="1">
      <alignment horizontal="right" vertical="center" wrapText="1"/>
    </xf>
    <xf numFmtId="172" fontId="18" fillId="5" borderId="4" xfId="6" applyNumberFormat="1" applyFont="1" applyFill="1" applyBorder="1" applyAlignment="1">
      <alignment horizontal="right" vertical="center" wrapText="1"/>
    </xf>
    <xf numFmtId="173" fontId="3" fillId="5" borderId="4" xfId="3" applyNumberFormat="1" applyFont="1" applyFill="1" applyBorder="1" applyAlignment="1">
      <alignment horizontal="right" vertical="center"/>
    </xf>
    <xf numFmtId="172" fontId="4" fillId="5" borderId="0" xfId="1" applyNumberFormat="1" applyFont="1" applyFill="1" applyAlignment="1">
      <alignment vertical="center" wrapText="1"/>
    </xf>
    <xf numFmtId="173" fontId="4" fillId="5" borderId="0" xfId="1" applyNumberFormat="1" applyFont="1" applyFill="1" applyAlignment="1">
      <alignment horizontal="right" vertical="center" wrapText="1"/>
    </xf>
    <xf numFmtId="172" fontId="4" fillId="5" borderId="9" xfId="1" applyNumberFormat="1" applyFont="1" applyFill="1" applyBorder="1" applyAlignment="1">
      <alignment vertical="center"/>
    </xf>
    <xf numFmtId="173" fontId="4" fillId="5" borderId="9" xfId="3" applyNumberFormat="1" applyFont="1" applyFill="1" applyBorder="1" applyAlignment="1">
      <alignment horizontal="right" vertical="center"/>
    </xf>
    <xf numFmtId="172" fontId="4" fillId="5" borderId="0" xfId="1" applyNumberFormat="1" applyFont="1" applyFill="1" applyBorder="1" applyAlignment="1">
      <alignment vertical="center"/>
    </xf>
    <xf numFmtId="173" fontId="4" fillId="5" borderId="0" xfId="3" applyNumberFormat="1" applyFont="1" applyFill="1" applyBorder="1" applyAlignment="1">
      <alignment horizontal="right" vertical="center"/>
    </xf>
    <xf numFmtId="173" fontId="4" fillId="5" borderId="4" xfId="3" applyNumberFormat="1" applyFont="1" applyFill="1" applyBorder="1" applyAlignment="1">
      <alignment horizontal="right" vertical="center"/>
    </xf>
    <xf numFmtId="0" fontId="20" fillId="0" borderId="0" xfId="1" applyFont="1" applyFill="1" applyAlignment="1"/>
    <xf numFmtId="0" fontId="22" fillId="0" borderId="0" xfId="2" applyFont="1" applyFill="1" applyBorder="1"/>
    <xf numFmtId="49" fontId="3" fillId="11" borderId="0" xfId="1" applyNumberFormat="1" applyFont="1" applyFill="1" applyBorder="1" applyAlignment="1">
      <alignment horizontal="center" vertical="center" wrapText="1"/>
    </xf>
    <xf numFmtId="49" fontId="3" fillId="10" borderId="0" xfId="1" applyNumberFormat="1" applyFont="1" applyFill="1" applyBorder="1" applyAlignment="1">
      <alignment horizontal="center" vertical="center" wrapText="1"/>
    </xf>
    <xf numFmtId="0" fontId="8" fillId="0" borderId="8" xfId="9" applyFont="1" applyFill="1" applyBorder="1" applyAlignment="1">
      <alignment vertical="center"/>
    </xf>
    <xf numFmtId="0" fontId="8" fillId="0" borderId="8" xfId="9" applyFont="1" applyFill="1" applyBorder="1" applyAlignment="1">
      <alignment horizontal="left" vertical="center"/>
    </xf>
    <xf numFmtId="172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0" xfId="1" applyNumberFormat="1" applyFont="1" applyFill="1" applyBorder="1" applyAlignment="1">
      <alignment horizontal="right" vertical="center" wrapText="1"/>
    </xf>
    <xf numFmtId="49" fontId="25" fillId="0" borderId="0" xfId="1" applyNumberFormat="1" applyFont="1" applyFill="1" applyAlignment="1">
      <alignment horizontal="center" vertical="center" wrapText="1"/>
    </xf>
    <xf numFmtId="49" fontId="25" fillId="0" borderId="0" xfId="1" applyNumberFormat="1" applyFont="1" applyFill="1" applyAlignment="1">
      <alignment horizontal="left" vertical="center"/>
    </xf>
    <xf numFmtId="164" fontId="25" fillId="0" borderId="0" xfId="2" applyNumberFormat="1" applyFont="1" applyFill="1" applyAlignment="1">
      <alignment horizontal="right" vertical="center" wrapText="1"/>
    </xf>
    <xf numFmtId="164" fontId="25" fillId="0" borderId="0" xfId="1" applyNumberFormat="1" applyFont="1" applyFill="1" applyAlignment="1">
      <alignment horizontal="right" vertical="center" wrapText="1"/>
    </xf>
    <xf numFmtId="167" fontId="8" fillId="0" borderId="4" xfId="1" applyNumberFormat="1" applyFont="1" applyFill="1" applyBorder="1" applyAlignment="1">
      <alignment vertical="center" wrapText="1"/>
    </xf>
    <xf numFmtId="165" fontId="8" fillId="5" borderId="4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horizontal="right" vertical="center" wrapText="1"/>
    </xf>
    <xf numFmtId="173" fontId="4" fillId="5" borderId="0" xfId="3" applyNumberFormat="1" applyFont="1" applyFill="1" applyAlignment="1">
      <alignment horizontal="right" vertical="center" wrapText="1"/>
    </xf>
    <xf numFmtId="167" fontId="4" fillId="0" borderId="0" xfId="1" applyNumberFormat="1" applyFont="1" applyFill="1" applyAlignment="1">
      <alignment horizontal="right" vertical="center" wrapText="1"/>
    </xf>
    <xf numFmtId="0" fontId="3" fillId="0" borderId="0" xfId="1" applyFont="1" applyFill="1" applyAlignment="1">
      <alignment horizontal="center" vertical="center" wrapText="1"/>
    </xf>
    <xf numFmtId="165" fontId="4" fillId="5" borderId="0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horizontal="right" vertical="center" wrapText="1"/>
    </xf>
    <xf numFmtId="0" fontId="3" fillId="10" borderId="3" xfId="1" applyFont="1" applyFill="1" applyBorder="1" applyAlignment="1">
      <alignment horizontal="center" vertical="center" wrapText="1"/>
    </xf>
    <xf numFmtId="164" fontId="3" fillId="0" borderId="0" xfId="8" applyNumberFormat="1" applyFont="1" applyFill="1" applyBorder="1" applyAlignment="1">
      <alignment vertical="center" wrapText="1"/>
    </xf>
    <xf numFmtId="0" fontId="21" fillId="0" borderId="0" xfId="1" applyFont="1" applyAlignment="1">
      <alignment vertical="center"/>
    </xf>
    <xf numFmtId="0" fontId="19" fillId="4" borderId="12" xfId="1" applyFont="1" applyFill="1" applyBorder="1" applyAlignment="1">
      <alignment horizontal="center" vertical="center" textRotation="90" wrapText="1"/>
    </xf>
    <xf numFmtId="0" fontId="19" fillId="3" borderId="12" xfId="1" applyFont="1" applyFill="1" applyBorder="1" applyAlignment="1">
      <alignment horizontal="center" vertical="center" textRotation="90" wrapText="1"/>
    </xf>
    <xf numFmtId="0" fontId="19" fillId="0" borderId="11" xfId="1" applyFont="1" applyBorder="1" applyAlignment="1">
      <alignment horizontal="center" vertical="center" textRotation="90" wrapText="1"/>
    </xf>
    <xf numFmtId="0" fontId="19" fillId="10" borderId="12" xfId="1" applyFont="1" applyFill="1" applyBorder="1" applyAlignment="1">
      <alignment horizontal="center" vertical="center" textRotation="90" wrapText="1"/>
    </xf>
    <xf numFmtId="0" fontId="19" fillId="11" borderId="12" xfId="1" applyFont="1" applyFill="1" applyBorder="1" applyAlignment="1">
      <alignment horizontal="center" vertical="center" textRotation="90" wrapText="1"/>
    </xf>
    <xf numFmtId="0" fontId="19" fillId="5" borderId="11" xfId="1" applyFont="1" applyFill="1" applyBorder="1" applyAlignment="1">
      <alignment horizontal="center" vertical="center" textRotation="90" wrapText="1"/>
    </xf>
    <xf numFmtId="0" fontId="19" fillId="0" borderId="0" xfId="1" applyFont="1" applyFill="1" applyBorder="1" applyAlignment="1">
      <alignment horizontal="center" vertical="center" textRotation="90" wrapText="1"/>
    </xf>
    <xf numFmtId="0" fontId="21" fillId="0" borderId="9" xfId="1" applyFont="1" applyBorder="1" applyAlignment="1">
      <alignment vertical="center"/>
    </xf>
    <xf numFmtId="164" fontId="19" fillId="4" borderId="0" xfId="1" applyNumberFormat="1" applyFont="1" applyFill="1" applyAlignment="1">
      <alignment vertical="center"/>
    </xf>
    <xf numFmtId="164" fontId="21" fillId="3" borderId="0" xfId="1" applyNumberFormat="1" applyFont="1" applyFill="1" applyAlignment="1">
      <alignment vertical="center"/>
    </xf>
    <xf numFmtId="164" fontId="21" fillId="0" borderId="0" xfId="1" applyNumberFormat="1" applyFont="1" applyAlignment="1">
      <alignment vertical="center"/>
    </xf>
    <xf numFmtId="164" fontId="21" fillId="10" borderId="0" xfId="1" applyNumberFormat="1" applyFont="1" applyFill="1" applyAlignment="1">
      <alignment vertical="center"/>
    </xf>
    <xf numFmtId="164" fontId="19" fillId="11" borderId="0" xfId="1" applyNumberFormat="1" applyFont="1" applyFill="1" applyAlignment="1">
      <alignment vertical="center"/>
    </xf>
    <xf numFmtId="164" fontId="21" fillId="5" borderId="0" xfId="1" applyNumberFormat="1" applyFont="1" applyFill="1" applyAlignment="1">
      <alignment vertical="center"/>
    </xf>
    <xf numFmtId="164" fontId="21" fillId="0" borderId="0" xfId="1" applyNumberFormat="1" applyFont="1" applyFill="1" applyAlignment="1">
      <alignment vertical="center"/>
    </xf>
    <xf numFmtId="165" fontId="21" fillId="5" borderId="0" xfId="1" applyNumberFormat="1" applyFont="1" applyFill="1" applyAlignment="1">
      <alignment vertical="center"/>
    </xf>
    <xf numFmtId="0" fontId="18" fillId="0" borderId="1" xfId="1" applyFont="1" applyBorder="1" applyAlignment="1">
      <alignment vertical="center"/>
    </xf>
    <xf numFmtId="164" fontId="18" fillId="4" borderId="1" xfId="1" applyNumberFormat="1" applyFont="1" applyFill="1" applyBorder="1" applyAlignment="1">
      <alignment vertical="center"/>
    </xf>
    <xf numFmtId="164" fontId="18" fillId="3" borderId="1" xfId="1" applyNumberFormat="1" applyFont="1" applyFill="1" applyBorder="1" applyAlignment="1">
      <alignment vertical="center"/>
    </xf>
    <xf numFmtId="164" fontId="18" fillId="0" borderId="1" xfId="1" applyNumberFormat="1" applyFont="1" applyBorder="1" applyAlignment="1">
      <alignment vertical="center"/>
    </xf>
    <xf numFmtId="164" fontId="18" fillId="10" borderId="1" xfId="1" applyNumberFormat="1" applyFont="1" applyFill="1" applyBorder="1" applyAlignment="1">
      <alignment vertical="center"/>
    </xf>
    <xf numFmtId="164" fontId="18" fillId="11" borderId="1" xfId="1" applyNumberFormat="1" applyFont="1" applyFill="1" applyBorder="1" applyAlignment="1">
      <alignment vertical="center"/>
    </xf>
    <xf numFmtId="165" fontId="18" fillId="5" borderId="1" xfId="1" applyNumberFormat="1" applyFont="1" applyFill="1" applyBorder="1" applyAlignment="1">
      <alignment vertical="center"/>
    </xf>
    <xf numFmtId="164" fontId="18" fillId="0" borderId="0" xfId="1" applyNumberFormat="1" applyFont="1" applyFill="1" applyBorder="1" applyAlignment="1">
      <alignment vertical="center"/>
    </xf>
    <xf numFmtId="49" fontId="4" fillId="0" borderId="0" xfId="1" applyNumberFormat="1" applyFont="1" applyFill="1" applyAlignment="1">
      <alignment horizontal="center" vertical="top" wrapText="1"/>
    </xf>
    <xf numFmtId="49" fontId="3" fillId="8" borderId="2" xfId="1" applyNumberFormat="1" applyFont="1" applyFill="1" applyBorder="1" applyAlignment="1">
      <alignment horizontal="center" vertical="center" wrapText="1"/>
    </xf>
    <xf numFmtId="49" fontId="7" fillId="8" borderId="13" xfId="1" applyNumberFormat="1" applyFont="1" applyFill="1" applyBorder="1" applyAlignment="1">
      <alignment horizontal="center" vertical="center" wrapText="1"/>
    </xf>
    <xf numFmtId="0" fontId="3" fillId="8" borderId="13" xfId="1" applyFont="1" applyFill="1" applyBorder="1" applyAlignment="1">
      <alignment horizontal="center" vertical="center" wrapText="1"/>
    </xf>
    <xf numFmtId="0" fontId="7" fillId="8" borderId="1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vertical="center"/>
    </xf>
    <xf numFmtId="167" fontId="8" fillId="0" borderId="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9" fillId="0" borderId="0" xfId="1" applyNumberFormat="1" applyFont="1" applyFill="1" applyAlignment="1">
      <alignment horizontal="right" vertical="center" wrapText="1"/>
    </xf>
    <xf numFmtId="167" fontId="9" fillId="0" borderId="0" xfId="1" applyNumberFormat="1" applyFont="1" applyFill="1" applyAlignment="1">
      <alignment vertical="center" wrapText="1"/>
    </xf>
    <xf numFmtId="167" fontId="9" fillId="0" borderId="4" xfId="1" applyNumberFormat="1" applyFont="1" applyFill="1" applyBorder="1" applyAlignment="1">
      <alignment vertical="center" wrapText="1"/>
    </xf>
    <xf numFmtId="167" fontId="8" fillId="0" borderId="1" xfId="1" applyNumberFormat="1" applyFont="1" applyFill="1" applyBorder="1" applyAlignment="1">
      <alignment vertical="center" wrapText="1"/>
    </xf>
    <xf numFmtId="49" fontId="3" fillId="12" borderId="2" xfId="1" applyNumberFormat="1" applyFont="1" applyFill="1" applyBorder="1" applyAlignment="1">
      <alignment horizontal="center" vertical="center" wrapText="1"/>
    </xf>
    <xf numFmtId="49" fontId="3" fillId="12" borderId="13" xfId="1" applyNumberFormat="1" applyFont="1" applyFill="1" applyBorder="1" applyAlignment="1">
      <alignment horizontal="center" vertical="center" wrapText="1"/>
    </xf>
    <xf numFmtId="0" fontId="3" fillId="12" borderId="13" xfId="1" applyFont="1" applyFill="1" applyBorder="1" applyAlignment="1">
      <alignment horizontal="center" vertical="center" wrapText="1"/>
    </xf>
    <xf numFmtId="0" fontId="3" fillId="12" borderId="7" xfId="1" applyFont="1" applyFill="1" applyBorder="1" applyAlignment="1">
      <alignment horizontal="center" vertical="center" wrapText="1"/>
    </xf>
    <xf numFmtId="0" fontId="7" fillId="12" borderId="13" xfId="1" applyFont="1" applyFill="1" applyBorder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167" fontId="25" fillId="0" borderId="0" xfId="1" applyNumberFormat="1" applyFont="1" applyFill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/>
    </xf>
    <xf numFmtId="167" fontId="9" fillId="0" borderId="4" xfId="1" applyNumberFormat="1" applyFont="1" applyFill="1" applyBorder="1" applyAlignment="1">
      <alignment horizontal="right" vertical="center" wrapText="1"/>
    </xf>
    <xf numFmtId="0" fontId="31" fillId="0" borderId="0" xfId="10" applyFont="1"/>
    <xf numFmtId="167" fontId="31" fillId="0" borderId="0" xfId="10" applyNumberFormat="1" applyFont="1"/>
    <xf numFmtId="176" fontId="31" fillId="0" borderId="0" xfId="10" applyNumberFormat="1" applyFont="1"/>
    <xf numFmtId="177" fontId="31" fillId="0" borderId="0" xfId="10" applyNumberFormat="1" applyFont="1"/>
    <xf numFmtId="176" fontId="31" fillId="0" borderId="0" xfId="10" applyNumberFormat="1" applyFont="1" applyAlignment="1">
      <alignment horizontal="right"/>
    </xf>
    <xf numFmtId="167" fontId="31" fillId="0" borderId="0" xfId="10" applyNumberFormat="1" applyFont="1" applyAlignment="1">
      <alignment horizontal="right"/>
    </xf>
    <xf numFmtId="0" fontId="31" fillId="0" borderId="0" xfId="10" applyFont="1" applyAlignment="1">
      <alignment horizontal="center"/>
    </xf>
    <xf numFmtId="0" fontId="21" fillId="0" borderId="0" xfId="10" applyFont="1" applyAlignment="1">
      <alignment horizontal="center"/>
    </xf>
    <xf numFmtId="0" fontId="7" fillId="3" borderId="1" xfId="10" applyFont="1" applyFill="1" applyBorder="1" applyAlignment="1">
      <alignment horizontal="center" vertical="center"/>
    </xf>
    <xf numFmtId="0" fontId="30" fillId="3" borderId="2" xfId="11" applyFont="1" applyFill="1" applyBorder="1" applyAlignment="1">
      <alignment horizontal="left" vertical="center"/>
    </xf>
    <xf numFmtId="0" fontId="21" fillId="0" borderId="0" xfId="10" applyFont="1" applyAlignment="1">
      <alignment horizontal="center" vertical="center"/>
    </xf>
    <xf numFmtId="0" fontId="31" fillId="0" borderId="0" xfId="10" applyFont="1" applyAlignment="1">
      <alignment vertical="center"/>
    </xf>
    <xf numFmtId="0" fontId="3" fillId="3" borderId="2" xfId="10" applyFont="1" applyFill="1" applyBorder="1" applyAlignment="1">
      <alignment horizontal="center" vertical="center"/>
    </xf>
    <xf numFmtId="0" fontId="30" fillId="3" borderId="0" xfId="11" applyFont="1" applyFill="1" applyAlignment="1">
      <alignment horizontal="left" vertical="center"/>
    </xf>
    <xf numFmtId="0" fontId="30" fillId="3" borderId="0" xfId="11" applyFont="1" applyFill="1" applyAlignment="1">
      <alignment horizontal="center" vertical="center"/>
    </xf>
    <xf numFmtId="16" fontId="30" fillId="3" borderId="0" xfId="10" quotePrefix="1" applyNumberFormat="1" applyFont="1" applyFill="1" applyAlignment="1">
      <alignment horizontal="center" vertical="center" wrapText="1"/>
    </xf>
    <xf numFmtId="0" fontId="3" fillId="4" borderId="0" xfId="10" applyFont="1" applyFill="1" applyAlignment="1">
      <alignment horizontal="center" vertical="center"/>
    </xf>
    <xf numFmtId="49" fontId="3" fillId="3" borderId="3" xfId="10" quotePrefix="1" applyNumberFormat="1" applyFont="1" applyFill="1" applyBorder="1" applyAlignment="1">
      <alignment horizontal="center" vertical="center" wrapText="1"/>
    </xf>
    <xf numFmtId="0" fontId="30" fillId="3" borderId="3" xfId="11" applyFont="1" applyFill="1" applyBorder="1" applyAlignment="1">
      <alignment horizontal="left" vertical="center"/>
    </xf>
    <xf numFmtId="49" fontId="3" fillId="3" borderId="3" xfId="10" applyNumberFormat="1" applyFont="1" applyFill="1" applyBorder="1" applyAlignment="1">
      <alignment horizontal="center" vertical="center" wrapText="1"/>
    </xf>
    <xf numFmtId="49" fontId="3" fillId="4" borderId="3" xfId="10" applyNumberFormat="1" applyFont="1" applyFill="1" applyBorder="1" applyAlignment="1">
      <alignment horizontal="center" vertical="center" wrapText="1"/>
    </xf>
    <xf numFmtId="0" fontId="19" fillId="3" borderId="3" xfId="10" quotePrefix="1" applyFont="1" applyFill="1" applyBorder="1" applyAlignment="1">
      <alignment horizontal="center" vertical="center" wrapText="1"/>
    </xf>
    <xf numFmtId="0" fontId="30" fillId="0" borderId="4" xfId="10" applyFont="1" applyBorder="1" applyAlignment="1">
      <alignment vertical="center"/>
    </xf>
    <xf numFmtId="0" fontId="30" fillId="0" borderId="4" xfId="10" applyFont="1" applyBorder="1" applyAlignment="1">
      <alignment horizontal="left" vertical="center"/>
    </xf>
    <xf numFmtId="167" fontId="30" fillId="0" borderId="4" xfId="10" applyNumberFormat="1" applyFont="1" applyBorder="1" applyAlignment="1">
      <alignment vertical="center"/>
    </xf>
    <xf numFmtId="178" fontId="30" fillId="0" borderId="4" xfId="10" applyNumberFormat="1" applyFont="1" applyBorder="1" applyAlignment="1">
      <alignment vertical="center"/>
    </xf>
    <xf numFmtId="172" fontId="30" fillId="5" borderId="4" xfId="10" applyNumberFormat="1" applyFont="1" applyFill="1" applyBorder="1" applyAlignment="1">
      <alignment vertical="center"/>
    </xf>
    <xf numFmtId="169" fontId="30" fillId="5" borderId="4" xfId="10" applyNumberFormat="1" applyFont="1" applyFill="1" applyBorder="1" applyAlignment="1">
      <alignment horizontal="right" vertical="center"/>
    </xf>
    <xf numFmtId="167" fontId="30" fillId="5" borderId="4" xfId="10" applyNumberFormat="1" applyFont="1" applyFill="1" applyBorder="1" applyAlignment="1">
      <alignment vertical="center"/>
    </xf>
    <xf numFmtId="0" fontId="31" fillId="0" borderId="2" xfId="10" applyFont="1" applyBorder="1" applyAlignment="1">
      <alignment vertical="center"/>
    </xf>
    <xf numFmtId="167" fontId="31" fillId="0" borderId="2" xfId="10" applyNumberFormat="1" applyFont="1" applyBorder="1" applyAlignment="1">
      <alignment vertical="center"/>
    </xf>
    <xf numFmtId="179" fontId="31" fillId="0" borderId="2" xfId="10" applyNumberFormat="1" applyFont="1" applyBorder="1" applyAlignment="1">
      <alignment vertical="center"/>
    </xf>
    <xf numFmtId="172" fontId="31" fillId="5" borderId="2" xfId="10" applyNumberFormat="1" applyFont="1" applyFill="1" applyBorder="1" applyAlignment="1">
      <alignment vertical="center"/>
    </xf>
    <xf numFmtId="169" fontId="31" fillId="5" borderId="2" xfId="10" applyNumberFormat="1" applyFont="1" applyFill="1" applyBorder="1" applyAlignment="1">
      <alignment horizontal="right" vertical="center"/>
    </xf>
    <xf numFmtId="167" fontId="31" fillId="5" borderId="2" xfId="10" applyNumberFormat="1" applyFont="1" applyFill="1" applyBorder="1" applyAlignment="1">
      <alignment vertical="center"/>
    </xf>
    <xf numFmtId="0" fontId="32" fillId="0" borderId="0" xfId="10" applyFont="1" applyAlignment="1">
      <alignment horizontal="center" vertical="center"/>
    </xf>
    <xf numFmtId="0" fontId="33" fillId="0" borderId="0" xfId="10" applyFont="1" applyAlignment="1">
      <alignment vertical="center"/>
    </xf>
    <xf numFmtId="0" fontId="31" fillId="0" borderId="0" xfId="10" applyFont="1" applyAlignment="1">
      <alignment horizontal="left" vertical="center"/>
    </xf>
    <xf numFmtId="0" fontId="20" fillId="0" borderId="0" xfId="10" applyFont="1" applyAlignment="1">
      <alignment horizontal="left" vertical="center"/>
    </xf>
    <xf numFmtId="167" fontId="31" fillId="0" borderId="0" xfId="10" applyNumberFormat="1" applyFont="1" applyAlignment="1">
      <alignment vertical="center"/>
    </xf>
    <xf numFmtId="172" fontId="31" fillId="5" borderId="0" xfId="10" applyNumberFormat="1" applyFont="1" applyFill="1" applyAlignment="1">
      <alignment vertical="center"/>
    </xf>
    <xf numFmtId="169" fontId="31" fillId="5" borderId="0" xfId="10" applyNumberFormat="1" applyFont="1" applyFill="1" applyAlignment="1">
      <alignment horizontal="right" vertical="center"/>
    </xf>
    <xf numFmtId="167" fontId="31" fillId="5" borderId="0" xfId="10" applyNumberFormat="1" applyFont="1" applyFill="1" applyAlignment="1">
      <alignment vertical="center"/>
    </xf>
    <xf numFmtId="179" fontId="31" fillId="0" borderId="0" xfId="10" applyNumberFormat="1" applyFont="1" applyAlignment="1">
      <alignment vertical="center"/>
    </xf>
    <xf numFmtId="0" fontId="30" fillId="0" borderId="0" xfId="10" applyFont="1" applyAlignment="1">
      <alignment vertical="center"/>
    </xf>
    <xf numFmtId="178" fontId="30" fillId="0" borderId="0" xfId="10" applyNumberFormat="1" applyFont="1" applyAlignment="1">
      <alignment vertical="center"/>
    </xf>
    <xf numFmtId="172" fontId="30" fillId="5" borderId="0" xfId="10" applyNumberFormat="1" applyFont="1" applyFill="1" applyAlignment="1">
      <alignment vertical="center"/>
    </xf>
    <xf numFmtId="169" fontId="30" fillId="5" borderId="0" xfId="10" applyNumberFormat="1" applyFont="1" applyFill="1" applyAlignment="1">
      <alignment horizontal="right" vertical="center"/>
    </xf>
    <xf numFmtId="167" fontId="30" fillId="0" borderId="0" xfId="10" applyNumberFormat="1" applyFont="1" applyAlignment="1">
      <alignment vertical="center"/>
    </xf>
    <xf numFmtId="179" fontId="30" fillId="0" borderId="0" xfId="10" applyNumberFormat="1" applyFont="1" applyAlignment="1">
      <alignment vertical="center"/>
    </xf>
    <xf numFmtId="167" fontId="30" fillId="5" borderId="0" xfId="10" applyNumberFormat="1" applyFont="1" applyFill="1" applyAlignment="1">
      <alignment vertical="center"/>
    </xf>
    <xf numFmtId="0" fontId="18" fillId="0" borderId="1" xfId="10" applyFont="1" applyBorder="1" applyAlignment="1">
      <alignment vertical="center"/>
    </xf>
    <xf numFmtId="167" fontId="18" fillId="0" borderId="1" xfId="10" applyNumberFormat="1" applyFont="1" applyBorder="1" applyAlignment="1">
      <alignment horizontal="right" vertical="center" wrapText="1"/>
    </xf>
    <xf numFmtId="172" fontId="18" fillId="5" borderId="1" xfId="10" applyNumberFormat="1" applyFont="1" applyFill="1" applyBorder="1" applyAlignment="1">
      <alignment horizontal="right" vertical="center" wrapText="1"/>
    </xf>
    <xf numFmtId="169" fontId="18" fillId="5" borderId="1" xfId="10" applyNumberFormat="1" applyFont="1" applyFill="1" applyBorder="1" applyAlignment="1">
      <alignment horizontal="right" vertical="center" wrapText="1"/>
    </xf>
    <xf numFmtId="167" fontId="18" fillId="5" borderId="1" xfId="10" applyNumberFormat="1" applyFont="1" applyFill="1" applyBorder="1" applyAlignment="1">
      <alignment horizontal="right" vertical="center" wrapText="1"/>
    </xf>
    <xf numFmtId="0" fontId="34" fillId="0" borderId="0" xfId="10" applyFont="1" applyAlignment="1">
      <alignment vertical="center"/>
    </xf>
    <xf numFmtId="0" fontId="21" fillId="0" borderId="0" xfId="10" applyFont="1" applyAlignment="1">
      <alignment vertical="center"/>
    </xf>
    <xf numFmtId="4" fontId="31" fillId="0" borderId="0" xfId="10" applyNumberFormat="1" applyFont="1"/>
    <xf numFmtId="171" fontId="31" fillId="0" borderId="0" xfId="10" applyNumberFormat="1" applyFont="1" applyAlignment="1">
      <alignment horizontal="center"/>
    </xf>
    <xf numFmtId="167" fontId="33" fillId="0" borderId="0" xfId="10" applyNumberFormat="1" applyFont="1" applyAlignment="1">
      <alignment horizontal="center" vertical="center"/>
    </xf>
    <xf numFmtId="167" fontId="31" fillId="0" borderId="0" xfId="10" applyNumberFormat="1" applyFont="1" applyAlignment="1">
      <alignment horizontal="center"/>
    </xf>
    <xf numFmtId="167" fontId="33" fillId="0" borderId="0" xfId="10" applyNumberFormat="1" applyFont="1" applyAlignment="1">
      <alignment vertical="center"/>
    </xf>
    <xf numFmtId="0" fontId="35" fillId="0" borderId="0" xfId="4" applyNumberFormat="1" applyFont="1" applyBorder="1" applyAlignment="1">
      <alignment horizontal="left"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36" fillId="0" borderId="0" xfId="0" applyFont="1" applyAlignment="1">
      <alignment vertical="center"/>
    </xf>
    <xf numFmtId="0" fontId="37" fillId="0" borderId="0" xfId="0" applyFont="1"/>
    <xf numFmtId="0" fontId="24" fillId="0" borderId="0" xfId="11"/>
    <xf numFmtId="0" fontId="39" fillId="0" borderId="0" xfId="11" applyFont="1" applyAlignment="1">
      <alignment vertical="center"/>
    </xf>
    <xf numFmtId="171" fontId="39" fillId="0" borderId="0" xfId="11" applyNumberFormat="1" applyFont="1" applyAlignment="1">
      <alignment vertical="center"/>
    </xf>
    <xf numFmtId="171" fontId="40" fillId="0" borderId="0" xfId="11" applyNumberFormat="1" applyFont="1" applyAlignment="1">
      <alignment vertical="center"/>
    </xf>
    <xf numFmtId="171" fontId="39" fillId="0" borderId="0" xfId="11" applyNumberFormat="1" applyFont="1" applyBorder="1" applyAlignment="1">
      <alignment vertical="center"/>
    </xf>
    <xf numFmtId="171" fontId="40" fillId="0" borderId="4" xfId="11" applyNumberFormat="1" applyFont="1" applyFill="1" applyBorder="1" applyAlignment="1">
      <alignment vertical="center"/>
    </xf>
    <xf numFmtId="0" fontId="39" fillId="0" borderId="0" xfId="11" applyFont="1" applyFill="1" applyBorder="1" applyAlignment="1">
      <alignment vertical="center"/>
    </xf>
    <xf numFmtId="0" fontId="39" fillId="0" borderId="0" xfId="11" applyFont="1" applyFill="1" applyAlignment="1">
      <alignment vertical="center"/>
    </xf>
    <xf numFmtId="171" fontId="39" fillId="0" borderId="0" xfId="11" applyNumberFormat="1" applyFont="1" applyFill="1" applyBorder="1" applyAlignment="1">
      <alignment vertical="center"/>
    </xf>
    <xf numFmtId="0" fontId="39" fillId="0" borderId="4" xfId="11" applyFont="1" applyFill="1" applyBorder="1" applyAlignment="1">
      <alignment vertical="center"/>
    </xf>
    <xf numFmtId="0" fontId="38" fillId="14" borderId="0" xfId="11" applyFont="1" applyFill="1" applyBorder="1" applyAlignment="1">
      <alignment horizontal="right" vertical="center"/>
    </xf>
    <xf numFmtId="0" fontId="38" fillId="14" borderId="3" xfId="11" quotePrefix="1" applyFont="1" applyFill="1" applyBorder="1" applyAlignment="1">
      <alignment horizontal="center" vertical="center"/>
    </xf>
    <xf numFmtId="17" fontId="41" fillId="14" borderId="3" xfId="11" quotePrefix="1" applyNumberFormat="1" applyFont="1" applyFill="1" applyBorder="1" applyAlignment="1">
      <alignment horizontal="center" vertical="center" wrapText="1"/>
    </xf>
    <xf numFmtId="0" fontId="38" fillId="14" borderId="3" xfId="11" applyFont="1" applyFill="1" applyBorder="1" applyAlignment="1">
      <alignment horizontal="center" vertical="center"/>
    </xf>
    <xf numFmtId="17" fontId="38" fillId="14" borderId="0" xfId="11" applyNumberFormat="1" applyFont="1" applyFill="1" applyBorder="1" applyAlignment="1">
      <alignment horizontal="center" vertical="center" wrapText="1"/>
    </xf>
    <xf numFmtId="17" fontId="38" fillId="14" borderId="3" xfId="11" applyNumberFormat="1" applyFont="1" applyFill="1" applyBorder="1" applyAlignment="1">
      <alignment horizontal="center"/>
    </xf>
    <xf numFmtId="171" fontId="39" fillId="0" borderId="0" xfId="0" applyNumberFormat="1" applyFont="1" applyAlignment="1">
      <alignment vertical="center"/>
    </xf>
    <xf numFmtId="171" fontId="39" fillId="0" borderId="0" xfId="0" applyNumberFormat="1" applyFont="1" applyBorder="1" applyAlignment="1">
      <alignment vertical="center"/>
    </xf>
    <xf numFmtId="171" fontId="39" fillId="0" borderId="0" xfId="0" applyNumberFormat="1" applyFont="1" applyFill="1" applyBorder="1" applyAlignment="1">
      <alignment vertical="center"/>
    </xf>
    <xf numFmtId="171" fontId="40" fillId="0" borderId="4" xfId="0" applyNumberFormat="1" applyFont="1" applyFill="1" applyBorder="1" applyAlignment="1">
      <alignment vertical="center"/>
    </xf>
    <xf numFmtId="171" fontId="39" fillId="0" borderId="4" xfId="0" applyNumberFormat="1" applyFont="1" applyFill="1" applyBorder="1" applyAlignment="1">
      <alignment vertical="center"/>
    </xf>
    <xf numFmtId="171" fontId="39" fillId="0" borderId="0" xfId="0" applyNumberFormat="1" applyFont="1" applyFill="1"/>
    <xf numFmtId="171" fontId="40" fillId="0" borderId="0" xfId="0" applyNumberFormat="1" applyFont="1" applyFill="1" applyAlignment="1">
      <alignment vertical="center"/>
    </xf>
    <xf numFmtId="171" fontId="40" fillId="0" borderId="0" xfId="0" applyNumberFormat="1" applyFont="1" applyFill="1" applyBorder="1" applyAlignment="1">
      <alignment vertical="center"/>
    </xf>
    <xf numFmtId="171" fontId="39" fillId="13" borderId="0" xfId="0" applyNumberFormat="1" applyFont="1" applyFill="1"/>
    <xf numFmtId="171" fontId="39" fillId="13" borderId="4" xfId="0" applyNumberFormat="1" applyFont="1" applyFill="1" applyBorder="1"/>
    <xf numFmtId="0" fontId="3" fillId="0" borderId="0" xfId="1" applyNumberFormat="1" applyFont="1" applyFill="1" applyAlignment="1">
      <alignment vertical="top" wrapText="1"/>
    </xf>
    <xf numFmtId="0" fontId="37" fillId="0" borderId="4" xfId="0" applyFont="1" applyBorder="1"/>
    <xf numFmtId="0" fontId="24" fillId="0" borderId="4" xfId="11" applyBorder="1"/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Border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49" fontId="3" fillId="8" borderId="2" xfId="1" applyNumberFormat="1" applyFont="1" applyFill="1" applyBorder="1" applyAlignment="1">
      <alignment horizontal="left" vertical="center" wrapText="1"/>
    </xf>
    <xf numFmtId="49" fontId="3" fillId="8" borderId="0" xfId="1" applyNumberFormat="1" applyFont="1" applyFill="1" applyBorder="1" applyAlignment="1">
      <alignment horizontal="left" vertical="center" wrapText="1"/>
    </xf>
    <xf numFmtId="49" fontId="3" fillId="8" borderId="7" xfId="1" applyNumberFormat="1" applyFont="1" applyFill="1" applyBorder="1" applyAlignment="1">
      <alignment horizontal="left" vertical="center" wrapText="1"/>
    </xf>
    <xf numFmtId="0" fontId="3" fillId="8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Border="1" applyAlignment="1">
      <alignment horizontal="left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1" borderId="0" xfId="1" applyFont="1" applyFill="1" applyBorder="1" applyAlignment="1">
      <alignment horizontal="center" vertical="center"/>
    </xf>
    <xf numFmtId="49" fontId="3" fillId="10" borderId="2" xfId="1" applyNumberFormat="1" applyFont="1" applyFill="1" applyBorder="1" applyAlignment="1">
      <alignment horizontal="left" vertical="center" wrapText="1"/>
    </xf>
    <xf numFmtId="49" fontId="3" fillId="10" borderId="0" xfId="1" applyNumberFormat="1" applyFont="1" applyFill="1" applyBorder="1" applyAlignment="1">
      <alignment horizontal="left" vertical="center" wrapText="1"/>
    </xf>
    <xf numFmtId="49" fontId="3" fillId="10" borderId="3" xfId="1" applyNumberFormat="1" applyFont="1" applyFill="1" applyBorder="1" applyAlignment="1">
      <alignment horizontal="left" vertical="center" wrapText="1"/>
    </xf>
    <xf numFmtId="0" fontId="21" fillId="0" borderId="11" xfId="1" applyFont="1" applyBorder="1" applyAlignment="1">
      <alignment horizontal="left" vertical="center" wrapText="1"/>
    </xf>
    <xf numFmtId="0" fontId="30" fillId="3" borderId="2" xfId="11" applyFont="1" applyFill="1" applyBorder="1" applyAlignment="1">
      <alignment horizontal="left" vertical="center" wrapText="1"/>
    </xf>
    <xf numFmtId="0" fontId="30" fillId="3" borderId="2" xfId="11" applyFont="1" applyFill="1" applyBorder="1" applyAlignment="1">
      <alignment horizontal="left" vertical="center"/>
    </xf>
    <xf numFmtId="0" fontId="30" fillId="3" borderId="0" xfId="11" applyFont="1" applyFill="1" applyAlignment="1">
      <alignment horizontal="left" vertical="center" wrapText="1"/>
    </xf>
    <xf numFmtId="0" fontId="30" fillId="3" borderId="0" xfId="11" applyFont="1" applyFill="1" applyAlignment="1">
      <alignment horizontal="left" vertical="center"/>
    </xf>
    <xf numFmtId="0" fontId="30" fillId="3" borderId="3" xfId="11" applyFont="1" applyFill="1" applyBorder="1" applyAlignment="1">
      <alignment horizontal="left" vertical="center"/>
    </xf>
    <xf numFmtId="0" fontId="3" fillId="3" borderId="1" xfId="10" applyFont="1" applyFill="1" applyBorder="1" applyAlignment="1">
      <alignment horizontal="center" vertical="center"/>
    </xf>
    <xf numFmtId="0" fontId="30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Alignment="1">
      <alignment horizontal="center" vertical="center"/>
    </xf>
    <xf numFmtId="0" fontId="38" fillId="14" borderId="4" xfId="11" applyFont="1" applyFill="1" applyBorder="1" applyAlignment="1">
      <alignment horizontal="center" wrapText="1"/>
    </xf>
    <xf numFmtId="0" fontId="38" fillId="14" borderId="0" xfId="11" applyFont="1" applyFill="1" applyBorder="1" applyAlignment="1">
      <alignment horizontal="left" vertical="center"/>
    </xf>
    <xf numFmtId="0" fontId="38" fillId="14" borderId="3" xfId="11" applyFont="1" applyFill="1" applyBorder="1" applyAlignment="1">
      <alignment horizontal="left" vertical="center"/>
    </xf>
    <xf numFmtId="0" fontId="39" fillId="14" borderId="0" xfId="11" applyFont="1" applyFill="1" applyBorder="1" applyAlignment="1">
      <alignment horizontal="center"/>
    </xf>
    <xf numFmtId="0" fontId="39" fillId="14" borderId="3" xfId="11" applyFont="1" applyFill="1" applyBorder="1" applyAlignment="1">
      <alignment horizontal="center"/>
    </xf>
    <xf numFmtId="0" fontId="38" fillId="14" borderId="0" xfId="11" applyFont="1" applyFill="1" applyBorder="1" applyAlignment="1">
      <alignment horizontal="center"/>
    </xf>
    <xf numFmtId="0" fontId="38" fillId="14" borderId="3" xfId="11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49" fontId="3" fillId="10" borderId="7" xfId="1" applyNumberFormat="1" applyFont="1" applyFill="1" applyBorder="1" applyAlignment="1">
      <alignment horizontal="left" vertical="center" wrapText="1"/>
    </xf>
    <xf numFmtId="0" fontId="3" fillId="11" borderId="2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4" fillId="10" borderId="2" xfId="1" applyFont="1" applyFill="1" applyBorder="1" applyAlignment="1">
      <alignment horizontal="left" vertical="center" wrapText="1"/>
    </xf>
    <xf numFmtId="0" fontId="4" fillId="10" borderId="0" xfId="1" applyFont="1" applyFill="1" applyBorder="1" applyAlignment="1">
      <alignment horizontal="left" vertical="center" wrapText="1"/>
    </xf>
    <xf numFmtId="0" fontId="3" fillId="11" borderId="0" xfId="1" applyFont="1" applyFill="1" applyBorder="1" applyAlignment="1">
      <alignment horizontal="center" vertical="center" wrapText="1"/>
    </xf>
    <xf numFmtId="0" fontId="3" fillId="8" borderId="2" xfId="1" applyFont="1" applyFill="1" applyBorder="1" applyAlignment="1">
      <alignment horizontal="left" vertical="center" wrapText="1"/>
    </xf>
    <xf numFmtId="0" fontId="3" fillId="8" borderId="7" xfId="1" applyFont="1" applyFill="1" applyBorder="1" applyAlignment="1">
      <alignment horizontal="left" vertical="center" wrapText="1"/>
    </xf>
    <xf numFmtId="49" fontId="3" fillId="8" borderId="1" xfId="1" applyNumberFormat="1" applyFont="1" applyFill="1" applyBorder="1" applyAlignment="1">
      <alignment horizontal="center" vertical="center" wrapText="1"/>
    </xf>
    <xf numFmtId="0" fontId="8" fillId="8" borderId="1" xfId="1" applyFont="1" applyFill="1" applyBorder="1" applyAlignment="1">
      <alignment horizontal="center" vertical="center" wrapText="1"/>
    </xf>
    <xf numFmtId="0" fontId="8" fillId="8" borderId="13" xfId="1" applyFont="1" applyFill="1" applyBorder="1" applyAlignment="1">
      <alignment horizontal="center" vertical="center" wrapText="1"/>
    </xf>
    <xf numFmtId="0" fontId="3" fillId="12" borderId="2" xfId="1" applyFont="1" applyFill="1" applyBorder="1" applyAlignment="1">
      <alignment horizontal="left" vertical="center" wrapText="1"/>
    </xf>
    <xf numFmtId="0" fontId="3" fillId="12" borderId="7" xfId="1" applyFont="1" applyFill="1" applyBorder="1" applyAlignment="1">
      <alignment horizontal="left" vertical="center" wrapText="1"/>
    </xf>
    <xf numFmtId="49" fontId="3" fillId="12" borderId="1" xfId="1" applyNumberFormat="1" applyFont="1" applyFill="1" applyBorder="1" applyAlignment="1">
      <alignment horizontal="center" vertical="center" wrapText="1"/>
    </xf>
    <xf numFmtId="0" fontId="8" fillId="12" borderId="1" xfId="1" applyFont="1" applyFill="1" applyBorder="1" applyAlignment="1">
      <alignment horizontal="center" vertical="center" wrapText="1"/>
    </xf>
    <xf numFmtId="0" fontId="8" fillId="12" borderId="13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/>
    </xf>
  </cellXfs>
  <cellStyles count="14">
    <cellStyle name="Gut 2" xfId="2" xr:uid="{00000000-0005-0000-0000-000000000000}"/>
    <cellStyle name="Komma 2" xfId="5" xr:uid="{00000000-0005-0000-0000-000001000000}"/>
    <cellStyle name="Prozent 2" xfId="3" xr:uid="{00000000-0005-0000-0000-000002000000}"/>
    <cellStyle name="Standard" xfId="0" builtinId="0"/>
    <cellStyle name="Standard 10" xfId="12" xr:uid="{00000000-0005-0000-0000-000004000000}"/>
    <cellStyle name="Standard 2" xfId="1" xr:uid="{00000000-0005-0000-0000-000005000000}"/>
    <cellStyle name="Standard 2 2" xfId="11" xr:uid="{00000000-0005-0000-0000-000006000000}"/>
    <cellStyle name="Standard 2 4" xfId="13" xr:uid="{00000000-0005-0000-0000-000007000000}"/>
    <cellStyle name="Standard 3" xfId="8" xr:uid="{00000000-0005-0000-0000-000008000000}"/>
    <cellStyle name="Standard 3 2 2" xfId="6" xr:uid="{00000000-0005-0000-0000-000009000000}"/>
    <cellStyle name="Standard 31 2" xfId="4" xr:uid="{00000000-0005-0000-0000-00000A000000}"/>
    <cellStyle name="Standard 31 2 2" xfId="9" xr:uid="{00000000-0005-0000-0000-00000B000000}"/>
    <cellStyle name="Standard 4" xfId="10" xr:uid="{00000000-0005-0000-0000-00000C000000}"/>
    <cellStyle name="Währung 2" xfId="7" xr:uid="{00000000-0005-0000-0000-00000D000000}"/>
  </cellStyles>
  <dxfs count="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</dxfs>
  <tableStyles count="1" defaultTableStyle="TableStyleMedium2" defaultPivotStyle="PivotStyleLight16">
    <tableStyle name="Tabellenformat 1" pivot="0" count="2" xr9:uid="{00000000-0011-0000-FFFF-FFFF00000000}"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%28aktu99%29.xls" TargetMode="External" 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84885675/%C3%9CVO-GES-HL-AG%28aktu99%29.xls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4">
    <pageSetUpPr fitToPage="1"/>
  </sheetPr>
  <dimension ref="A1:N26"/>
  <sheetViews>
    <sheetView showGridLines="0" tabSelected="1" zoomScaleNormal="100" workbookViewId="0"/>
  </sheetViews>
  <sheetFormatPr baseColWidth="10" defaultColWidth="10" defaultRowHeight="15.75" outlineLevelRow="1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 x14ac:dyDescent="0.25">
      <c r="A1" s="509" t="s">
        <v>328</v>
      </c>
    </row>
    <row r="2" spans="1:14" ht="15" customHeight="1" x14ac:dyDescent="0.25">
      <c r="A2" s="543" t="s">
        <v>10</v>
      </c>
      <c r="B2" s="544"/>
      <c r="C2" s="544"/>
      <c r="D2" s="4" t="s">
        <v>11</v>
      </c>
      <c r="E2" s="5"/>
      <c r="F2" s="540" t="s">
        <v>12</v>
      </c>
      <c r="G2" s="540"/>
      <c r="H2" s="540"/>
      <c r="I2" s="540"/>
      <c r="J2" s="6"/>
      <c r="K2" s="540" t="s">
        <v>13</v>
      </c>
      <c r="L2" s="540"/>
      <c r="M2" s="540"/>
      <c r="N2" s="540"/>
    </row>
    <row r="3" spans="1:14" ht="15" customHeight="1" x14ac:dyDescent="0.25">
      <c r="A3" s="545"/>
      <c r="B3" s="545"/>
      <c r="C3" s="545"/>
      <c r="D3" s="5" t="s">
        <v>34</v>
      </c>
      <c r="E3" s="7"/>
      <c r="F3" s="541" t="s">
        <v>35</v>
      </c>
      <c r="G3" s="541" t="e">
        <v>#REF!</v>
      </c>
      <c r="H3" s="542" t="s">
        <v>14</v>
      </c>
      <c r="I3" s="542"/>
      <c r="J3" s="8"/>
      <c r="K3" s="7" t="s">
        <v>6</v>
      </c>
      <c r="L3" s="7" t="s">
        <v>7</v>
      </c>
      <c r="M3" s="542" t="s">
        <v>14</v>
      </c>
      <c r="N3" s="542"/>
    </row>
    <row r="4" spans="1:14" ht="15" customHeight="1" x14ac:dyDescent="0.25">
      <c r="A4" s="546"/>
      <c r="B4" s="546"/>
      <c r="C4" s="546"/>
      <c r="D4" s="9">
        <v>2025</v>
      </c>
      <c r="E4" s="10"/>
      <c r="F4" s="9">
        <v>2024</v>
      </c>
      <c r="G4" s="9">
        <v>2025</v>
      </c>
      <c r="H4" s="11" t="s">
        <v>15</v>
      </c>
      <c r="I4" s="11" t="s">
        <v>16</v>
      </c>
      <c r="J4" s="10"/>
      <c r="K4" s="9">
        <v>2024</v>
      </c>
      <c r="L4" s="9">
        <v>2025</v>
      </c>
      <c r="M4" s="11" t="s">
        <v>15</v>
      </c>
      <c r="N4" s="11" t="s">
        <v>16</v>
      </c>
    </row>
    <row r="5" spans="1:14" ht="15" customHeight="1" outlineLevel="1" x14ac:dyDescent="0.25">
      <c r="A5" s="13" t="s">
        <v>17</v>
      </c>
      <c r="B5" s="14"/>
      <c r="C5" s="13"/>
      <c r="D5" s="15">
        <v>11240.419652819995</v>
      </c>
      <c r="E5" s="16"/>
      <c r="F5" s="15">
        <v>59620.182197560003</v>
      </c>
      <c r="G5" s="15">
        <v>60838.715427750176</v>
      </c>
      <c r="H5" s="17">
        <v>1218.5332301901726</v>
      </c>
      <c r="I5" s="18">
        <v>2.0438267467086657E-2</v>
      </c>
      <c r="J5" s="19"/>
      <c r="K5" s="15">
        <v>120687.27679604005</v>
      </c>
      <c r="L5" s="15">
        <v>123233.41899999988</v>
      </c>
      <c r="M5" s="20">
        <v>2546.1422039598256</v>
      </c>
      <c r="N5" s="18">
        <v>2.1097022582279079E-2</v>
      </c>
    </row>
    <row r="6" spans="1:14" ht="15" customHeight="1" x14ac:dyDescent="0.25">
      <c r="A6" s="12"/>
      <c r="B6" s="21" t="s">
        <v>18</v>
      </c>
      <c r="C6" s="23"/>
      <c r="D6" s="24">
        <v>1808.75245135</v>
      </c>
      <c r="E6" s="24"/>
      <c r="F6" s="24">
        <v>8835.9612290699988</v>
      </c>
      <c r="G6" s="24">
        <v>9794.6992479300006</v>
      </c>
      <c r="H6" s="25">
        <v>958.73801886000183</v>
      </c>
      <c r="I6" s="26"/>
      <c r="J6" s="23"/>
      <c r="K6" s="24">
        <v>17356.826703520001</v>
      </c>
      <c r="L6" s="24">
        <v>19446.756999999998</v>
      </c>
      <c r="M6" s="27">
        <v>2089.9302964799972</v>
      </c>
      <c r="N6" s="26"/>
    </row>
    <row r="7" spans="1:14" ht="15" customHeight="1" x14ac:dyDescent="0.25">
      <c r="A7" s="12"/>
      <c r="B7" s="21" t="s">
        <v>19</v>
      </c>
      <c r="C7" s="23"/>
      <c r="D7" s="24">
        <v>1950.4654702399998</v>
      </c>
      <c r="E7" s="24"/>
      <c r="F7" s="24">
        <v>2245.8507178299997</v>
      </c>
      <c r="G7" s="24">
        <v>2630.8362132099996</v>
      </c>
      <c r="H7" s="25">
        <v>384.98549537999997</v>
      </c>
      <c r="I7" s="26"/>
      <c r="J7" s="23"/>
      <c r="K7" s="24">
        <v>3406.1062839700003</v>
      </c>
      <c r="L7" s="24">
        <v>3907.9300000000003</v>
      </c>
      <c r="M7" s="27">
        <v>501.82371603000001</v>
      </c>
      <c r="N7" s="26"/>
    </row>
    <row r="8" spans="1:14" ht="15" customHeight="1" x14ac:dyDescent="0.25">
      <c r="A8" s="12"/>
      <c r="B8" s="21" t="s">
        <v>21</v>
      </c>
      <c r="C8" s="23"/>
      <c r="D8" s="24">
        <v>837.78623804999984</v>
      </c>
      <c r="E8" s="24"/>
      <c r="F8" s="24">
        <v>4719.4684216500018</v>
      </c>
      <c r="G8" s="24">
        <v>5095.1614837500047</v>
      </c>
      <c r="H8" s="25">
        <v>375.69306210000286</v>
      </c>
      <c r="I8" s="26"/>
      <c r="J8" s="23"/>
      <c r="K8" s="24">
        <v>10181.302950849997</v>
      </c>
      <c r="L8" s="24">
        <v>10345.391000000003</v>
      </c>
      <c r="M8" s="27">
        <v>164.08804915000655</v>
      </c>
      <c r="N8" s="26"/>
    </row>
    <row r="9" spans="1:14" ht="15" customHeight="1" x14ac:dyDescent="0.25">
      <c r="A9" s="12"/>
      <c r="B9" s="21" t="s">
        <v>20</v>
      </c>
      <c r="C9" s="23"/>
      <c r="D9" s="24">
        <v>968.07957108999983</v>
      </c>
      <c r="E9" s="24"/>
      <c r="F9" s="24">
        <v>6280.4987008300031</v>
      </c>
      <c r="G9" s="24">
        <v>6629.9045739000003</v>
      </c>
      <c r="H9" s="25">
        <v>349.40587306999714</v>
      </c>
      <c r="I9" s="26"/>
      <c r="J9" s="23"/>
      <c r="K9" s="24">
        <v>12657.837784020003</v>
      </c>
      <c r="L9" s="24">
        <v>13427.973</v>
      </c>
      <c r="M9" s="27">
        <v>770.13521597999716</v>
      </c>
      <c r="N9" s="26"/>
    </row>
    <row r="10" spans="1:14" ht="15" customHeight="1" x14ac:dyDescent="0.25">
      <c r="A10" s="1"/>
      <c r="B10" s="1" t="s">
        <v>23</v>
      </c>
      <c r="C10" s="1"/>
      <c r="D10" s="24">
        <v>671.37418636999985</v>
      </c>
      <c r="E10" s="24"/>
      <c r="F10" s="24">
        <v>4126.7268281000015</v>
      </c>
      <c r="G10" s="24">
        <v>4397.7881749499993</v>
      </c>
      <c r="H10" s="25">
        <v>271.06134684999779</v>
      </c>
      <c r="I10" s="26"/>
      <c r="J10" s="23"/>
      <c r="K10" s="24">
        <v>8747.4177465999946</v>
      </c>
      <c r="L10" s="24">
        <v>8991.5610000000015</v>
      </c>
      <c r="M10" s="27">
        <v>244.14325340000687</v>
      </c>
      <c r="N10" s="26"/>
    </row>
    <row r="11" spans="1:14" ht="15" customHeight="1" x14ac:dyDescent="0.25">
      <c r="A11" s="1"/>
      <c r="B11" s="1" t="s">
        <v>24</v>
      </c>
      <c r="C11" s="1"/>
      <c r="D11" s="24">
        <v>562.21365013000013</v>
      </c>
      <c r="E11" s="24"/>
      <c r="F11" s="24">
        <v>3195.2793563900009</v>
      </c>
      <c r="G11" s="24">
        <v>3459.7984917400013</v>
      </c>
      <c r="H11" s="25">
        <v>264.5191353500004</v>
      </c>
      <c r="I11" s="26"/>
      <c r="J11" s="23"/>
      <c r="K11" s="24">
        <v>6556.4820127900002</v>
      </c>
      <c r="L11" s="24">
        <v>7272.7640000000029</v>
      </c>
      <c r="M11" s="27">
        <v>716.28198721000263</v>
      </c>
      <c r="N11" s="26"/>
    </row>
    <row r="12" spans="1:14" ht="2.25" customHeight="1" x14ac:dyDescent="0.25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</row>
    <row r="13" spans="1:14" ht="15" customHeight="1" x14ac:dyDescent="0.25">
      <c r="A13" s="12"/>
      <c r="B13" s="21" t="s">
        <v>25</v>
      </c>
      <c r="C13" s="23"/>
      <c r="D13" s="24">
        <v>60.181337679999999</v>
      </c>
      <c r="E13" s="24"/>
      <c r="F13" s="24">
        <v>1359.6897041900004</v>
      </c>
      <c r="G13" s="24">
        <v>541.80259086000001</v>
      </c>
      <c r="H13" s="25">
        <v>-817.88711333000037</v>
      </c>
      <c r="I13" s="26"/>
      <c r="J13" s="23"/>
      <c r="K13" s="24">
        <v>2398.3825735700002</v>
      </c>
      <c r="L13" s="24">
        <v>1536.8519999999994</v>
      </c>
      <c r="M13" s="27">
        <v>-861.5305735700008</v>
      </c>
      <c r="N13" s="26"/>
    </row>
    <row r="14" spans="1:14" ht="15" customHeight="1" x14ac:dyDescent="0.25">
      <c r="A14" s="12"/>
      <c r="B14" s="21" t="s">
        <v>26</v>
      </c>
      <c r="C14" s="23"/>
      <c r="D14" s="24">
        <v>142.43412267999997</v>
      </c>
      <c r="E14" s="24"/>
      <c r="F14" s="24">
        <v>1145.6736504100008</v>
      </c>
      <c r="G14" s="24">
        <v>484.54097663000005</v>
      </c>
      <c r="H14" s="25">
        <v>-661.1326737800008</v>
      </c>
      <c r="I14" s="26"/>
      <c r="J14" s="23"/>
      <c r="K14" s="24">
        <v>2002.5190134899999</v>
      </c>
      <c r="L14" s="24">
        <v>1366.1360000000002</v>
      </c>
      <c r="M14" s="27">
        <v>-636.38301348999971</v>
      </c>
      <c r="N14" s="26"/>
    </row>
    <row r="15" spans="1:14" ht="15" customHeight="1" outlineLevel="1" x14ac:dyDescent="0.25">
      <c r="A15" s="13" t="s">
        <v>27</v>
      </c>
      <c r="B15" s="14"/>
      <c r="C15" s="13"/>
      <c r="D15" s="15">
        <v>8002.003086619995</v>
      </c>
      <c r="E15" s="16"/>
      <c r="F15" s="15">
        <v>45953.570152179964</v>
      </c>
      <c r="G15" s="15">
        <v>47105.25476081996</v>
      </c>
      <c r="H15" s="29">
        <v>1151.6846086399964</v>
      </c>
      <c r="I15" s="30">
        <v>2.5061918036532793E-2</v>
      </c>
      <c r="J15" s="31"/>
      <c r="K15" s="15">
        <v>101567.89254096006</v>
      </c>
      <c r="L15" s="15">
        <v>105101.05600000013</v>
      </c>
      <c r="M15" s="20">
        <v>3533.1634590400645</v>
      </c>
      <c r="N15" s="30">
        <v>3.4786223979346831E-2</v>
      </c>
    </row>
    <row r="16" spans="1:14" ht="15" customHeight="1" x14ac:dyDescent="0.25">
      <c r="A16" s="1"/>
      <c r="B16" s="32" t="s">
        <v>28</v>
      </c>
      <c r="C16" s="32"/>
      <c r="D16" s="24">
        <v>5688.7323190799989</v>
      </c>
      <c r="E16" s="33"/>
      <c r="F16" s="24">
        <v>31175.067031110008</v>
      </c>
      <c r="G16" s="24">
        <v>32686.498687689993</v>
      </c>
      <c r="H16" s="25">
        <v>1511.4316565799854</v>
      </c>
      <c r="I16" s="26"/>
      <c r="J16" s="34"/>
      <c r="K16" s="24">
        <v>70016.500276900013</v>
      </c>
      <c r="L16" s="24">
        <v>71762.403999999995</v>
      </c>
      <c r="M16" s="27">
        <v>1745.903723099982</v>
      </c>
      <c r="N16" s="26"/>
    </row>
    <row r="17" spans="1:14" ht="15" customHeight="1" x14ac:dyDescent="0.25">
      <c r="A17" s="1"/>
      <c r="B17" s="32"/>
      <c r="C17" s="504" t="s">
        <v>327</v>
      </c>
      <c r="D17" s="24">
        <v>8514.6368267500038</v>
      </c>
      <c r="E17" s="33"/>
      <c r="F17" s="24">
        <v>51852.561138250014</v>
      </c>
      <c r="G17" s="24">
        <v>54253.386506760005</v>
      </c>
      <c r="H17" s="25">
        <v>2400.8253685099917</v>
      </c>
      <c r="I17" s="26"/>
      <c r="J17" s="34"/>
      <c r="K17" s="24">
        <v>114268.76907929</v>
      </c>
      <c r="L17" s="24">
        <v>117398</v>
      </c>
      <c r="M17" s="27">
        <v>3129.2309207100043</v>
      </c>
      <c r="N17" s="26"/>
    </row>
    <row r="18" spans="1:14" ht="15" customHeight="1" x14ac:dyDescent="0.25">
      <c r="A18" s="1"/>
      <c r="B18" s="32"/>
      <c r="C18" s="504" t="s">
        <v>157</v>
      </c>
      <c r="D18" s="24">
        <v>-2825.9045076699999</v>
      </c>
      <c r="E18" s="33"/>
      <c r="F18" s="24">
        <v>-20677.494107140003</v>
      </c>
      <c r="G18" s="24">
        <v>-21566.887819070002</v>
      </c>
      <c r="H18" s="25">
        <v>-889.39371192999897</v>
      </c>
      <c r="I18" s="26"/>
      <c r="J18" s="34"/>
      <c r="K18" s="24">
        <v>-44252.268802390005</v>
      </c>
      <c r="L18" s="24">
        <v>-45635.595999999998</v>
      </c>
      <c r="M18" s="27">
        <v>-1383.3271976099932</v>
      </c>
      <c r="N18" s="26"/>
    </row>
    <row r="19" spans="1:14" ht="15" customHeight="1" x14ac:dyDescent="0.25">
      <c r="A19" s="1"/>
      <c r="B19" s="32" t="s">
        <v>26</v>
      </c>
      <c r="C19" s="32"/>
      <c r="D19" s="24">
        <v>10.210309480000001</v>
      </c>
      <c r="E19" s="33"/>
      <c r="F19" s="24">
        <v>53.651423639999997</v>
      </c>
      <c r="G19" s="24">
        <v>529.39292373000023</v>
      </c>
      <c r="H19" s="25">
        <v>475.74150009000022</v>
      </c>
      <c r="I19" s="26"/>
      <c r="J19" s="34"/>
      <c r="K19" s="24">
        <v>72.883429839999991</v>
      </c>
      <c r="L19" s="24">
        <v>1286.5110000000004</v>
      </c>
      <c r="M19" s="27">
        <v>1213.6275701600005</v>
      </c>
      <c r="N19" s="26"/>
    </row>
    <row r="20" spans="1:14" ht="15" customHeight="1" x14ac:dyDescent="0.25">
      <c r="A20" s="1"/>
      <c r="B20" s="1" t="s">
        <v>23</v>
      </c>
      <c r="C20" s="1"/>
      <c r="D20" s="24">
        <v>727.09893807999993</v>
      </c>
      <c r="E20" s="33"/>
      <c r="F20" s="24">
        <v>3960.8862651500003</v>
      </c>
      <c r="G20" s="24">
        <v>4110.967793079999</v>
      </c>
      <c r="H20" s="25">
        <v>150.08152792999863</v>
      </c>
      <c r="I20" s="26"/>
      <c r="J20" s="34"/>
      <c r="K20" s="24">
        <v>8903.3414768500024</v>
      </c>
      <c r="L20" s="24">
        <v>8957.7640000000047</v>
      </c>
      <c r="M20" s="27">
        <v>54.422523150002235</v>
      </c>
      <c r="N20" s="26"/>
    </row>
    <row r="21" spans="1:14" ht="15" customHeight="1" x14ac:dyDescent="0.25">
      <c r="A21" s="34"/>
      <c r="B21" s="32" t="s">
        <v>21</v>
      </c>
      <c r="C21" s="32"/>
      <c r="D21" s="24">
        <v>872.70449189999999</v>
      </c>
      <c r="E21" s="33"/>
      <c r="F21" s="24">
        <v>4561.4601657900012</v>
      </c>
      <c r="G21" s="24">
        <v>4709.4103560900003</v>
      </c>
      <c r="H21" s="25">
        <v>147.95019029999912</v>
      </c>
      <c r="I21" s="26"/>
      <c r="J21" s="34"/>
      <c r="K21" s="24">
        <v>9803.9388879699982</v>
      </c>
      <c r="L21" s="24">
        <v>9864.854000000003</v>
      </c>
      <c r="M21" s="27">
        <v>60.915112030004821</v>
      </c>
      <c r="N21" s="26"/>
    </row>
    <row r="22" spans="1:14" ht="2.25" customHeight="1" x14ac:dyDescent="0.2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</row>
    <row r="23" spans="1:14" ht="15" customHeight="1" x14ac:dyDescent="0.25">
      <c r="A23" s="1"/>
      <c r="B23" s="32" t="s">
        <v>25</v>
      </c>
      <c r="C23" s="32"/>
      <c r="D23" s="24">
        <v>34.202138720000001</v>
      </c>
      <c r="E23" s="33"/>
      <c r="F23" s="24">
        <v>1101.32710619</v>
      </c>
      <c r="G23" s="24">
        <v>240.16024457999993</v>
      </c>
      <c r="H23" s="25">
        <v>-861.16686161000007</v>
      </c>
      <c r="I23" s="26"/>
      <c r="J23" s="34"/>
      <c r="K23" s="24">
        <v>2428.68191381</v>
      </c>
      <c r="L23" s="24">
        <v>509.43099999999993</v>
      </c>
      <c r="M23" s="27">
        <v>-1919.2509138099999</v>
      </c>
      <c r="N23" s="26"/>
    </row>
    <row r="24" spans="1:14" ht="15" customHeight="1" x14ac:dyDescent="0.25">
      <c r="A24" s="1"/>
      <c r="B24" s="32" t="s">
        <v>29</v>
      </c>
      <c r="C24" s="32"/>
      <c r="D24" s="24">
        <v>23.361903529999999</v>
      </c>
      <c r="E24" s="33"/>
      <c r="F24" s="24">
        <v>1350.1524755799996</v>
      </c>
      <c r="G24" s="24">
        <v>1103.2563103</v>
      </c>
      <c r="H24" s="25">
        <v>-246.89616527999965</v>
      </c>
      <c r="I24" s="26"/>
      <c r="J24" s="34"/>
      <c r="K24" s="24">
        <v>1940.6914975899999</v>
      </c>
      <c r="L24" s="24">
        <v>4094.098</v>
      </c>
      <c r="M24" s="27">
        <v>2153.40650241</v>
      </c>
      <c r="N24" s="26"/>
    </row>
    <row r="25" spans="1:14" ht="15" customHeight="1" x14ac:dyDescent="0.25">
      <c r="A25" s="36" t="s">
        <v>30</v>
      </c>
      <c r="B25" s="36"/>
      <c r="C25" s="36"/>
      <c r="D25" s="37">
        <v>-3238.4165662000005</v>
      </c>
      <c r="E25" s="37"/>
      <c r="F25" s="37">
        <v>-13666.612045380039</v>
      </c>
      <c r="G25" s="37">
        <v>-13733.460666930216</v>
      </c>
      <c r="H25" s="38">
        <v>-66.848621550176176</v>
      </c>
      <c r="I25" s="39"/>
      <c r="J25" s="40"/>
      <c r="K25" s="37">
        <v>-19119.384255079989</v>
      </c>
      <c r="L25" s="37">
        <v>-18132.36299999975</v>
      </c>
      <c r="M25" s="38">
        <v>987.02125508023892</v>
      </c>
      <c r="N25" s="39"/>
    </row>
    <row r="26" spans="1:1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55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x14ac:dyDescent="0.25">
      <c r="A1" s="510" t="s">
        <v>348</v>
      </c>
    </row>
    <row r="2" spans="1:13" ht="15" customHeight="1" x14ac:dyDescent="0.25">
      <c r="A2" s="547" t="s">
        <v>41</v>
      </c>
      <c r="B2" s="547"/>
      <c r="C2" s="4" t="s">
        <v>11</v>
      </c>
      <c r="D2" s="52"/>
      <c r="E2" s="550" t="s">
        <v>12</v>
      </c>
      <c r="F2" s="550"/>
      <c r="G2" s="550"/>
      <c r="H2" s="550"/>
      <c r="I2" s="52"/>
      <c r="J2" s="540" t="s">
        <v>13</v>
      </c>
      <c r="K2" s="540"/>
      <c r="L2" s="540"/>
      <c r="M2" s="540"/>
    </row>
    <row r="3" spans="1:13" ht="15" customHeight="1" x14ac:dyDescent="0.25">
      <c r="A3" s="548"/>
      <c r="B3" s="548"/>
      <c r="C3" s="53" t="s">
        <v>34</v>
      </c>
      <c r="D3" s="53"/>
      <c r="E3" s="551" t="s">
        <v>35</v>
      </c>
      <c r="F3" s="551" t="e">
        <v>#N/A</v>
      </c>
      <c r="G3" s="542" t="s">
        <v>14</v>
      </c>
      <c r="H3" s="542"/>
      <c r="I3" s="53"/>
      <c r="J3" s="505" t="s">
        <v>6</v>
      </c>
      <c r="K3" s="54" t="s">
        <v>7</v>
      </c>
      <c r="L3" s="554" t="s">
        <v>14</v>
      </c>
      <c r="M3" s="554"/>
    </row>
    <row r="4" spans="1:13" ht="15" customHeight="1" x14ac:dyDescent="0.25">
      <c r="A4" s="549"/>
      <c r="B4" s="549"/>
      <c r="C4" s="55">
        <v>2025</v>
      </c>
      <c r="D4" s="56"/>
      <c r="E4" s="55">
        <v>2024</v>
      </c>
      <c r="F4" s="55">
        <v>2025</v>
      </c>
      <c r="G4" s="57" t="s">
        <v>15</v>
      </c>
      <c r="H4" s="57" t="s">
        <v>16</v>
      </c>
      <c r="I4" s="58"/>
      <c r="J4" s="55">
        <v>2024</v>
      </c>
      <c r="K4" s="55">
        <v>2025</v>
      </c>
      <c r="L4" s="57" t="s">
        <v>15</v>
      </c>
      <c r="M4" s="57" t="s">
        <v>16</v>
      </c>
    </row>
    <row r="5" spans="1:13" ht="15" customHeight="1" x14ac:dyDescent="0.25">
      <c r="A5" s="59" t="s">
        <v>17</v>
      </c>
      <c r="B5" s="60"/>
      <c r="C5" s="61">
        <v>11240.419652819999</v>
      </c>
      <c r="D5" s="62"/>
      <c r="E5" s="63">
        <v>59620.182197560011</v>
      </c>
      <c r="F5" s="63">
        <v>60838.715427750009</v>
      </c>
      <c r="G5" s="29">
        <v>1218.533230189998</v>
      </c>
      <c r="H5" s="64">
        <v>2.0438267467083771E-2</v>
      </c>
      <c r="I5" s="46"/>
      <c r="J5" s="63">
        <v>120687.27679604001</v>
      </c>
      <c r="K5" s="63">
        <v>123233.41900000002</v>
      </c>
      <c r="L5" s="65">
        <v>2546.1422039600147</v>
      </c>
      <c r="M5" s="66">
        <v>2.1097022582280633E-2</v>
      </c>
    </row>
    <row r="6" spans="1:13" ht="15" customHeight="1" x14ac:dyDescent="0.25">
      <c r="A6" s="508" t="s">
        <v>42</v>
      </c>
      <c r="B6" s="68"/>
      <c r="C6" s="69">
        <v>1189.4212700400001</v>
      </c>
      <c r="D6" s="70"/>
      <c r="E6" s="69">
        <v>6954.6030900699998</v>
      </c>
      <c r="F6" s="69">
        <v>7111.8721104700026</v>
      </c>
      <c r="G6" s="71">
        <v>157.26902040000277</v>
      </c>
      <c r="H6" s="72">
        <v>2.2613658660773472E-2</v>
      </c>
      <c r="I6" s="70"/>
      <c r="J6" s="73">
        <v>14877.837429859996</v>
      </c>
      <c r="K6" s="69">
        <v>15328.77</v>
      </c>
      <c r="L6" s="71">
        <v>450.93257014000483</v>
      </c>
      <c r="M6" s="74">
        <v>3.0309013138897223E-2</v>
      </c>
    </row>
    <row r="7" spans="1:13" ht="15" customHeight="1" x14ac:dyDescent="0.25">
      <c r="A7" s="75" t="s">
        <v>43</v>
      </c>
      <c r="B7" s="76" t="s">
        <v>44</v>
      </c>
      <c r="C7" s="77">
        <v>0.99283451999999983</v>
      </c>
      <c r="D7" s="78"/>
      <c r="E7" s="79">
        <v>6.3315496000000033</v>
      </c>
      <c r="F7" s="79">
        <v>6.2119873199999986</v>
      </c>
      <c r="G7" s="80">
        <v>-0.11956228000000468</v>
      </c>
      <c r="H7" s="81">
        <v>-1.8883573146138644E-2</v>
      </c>
      <c r="I7" s="78"/>
      <c r="J7" s="79">
        <v>12.253586660000002</v>
      </c>
      <c r="K7" s="79">
        <v>12.739999999999998</v>
      </c>
      <c r="L7" s="80">
        <v>0.48641333999999681</v>
      </c>
      <c r="M7" s="82">
        <v>3.9695589013771793E-2</v>
      </c>
    </row>
    <row r="8" spans="1:13" ht="15" customHeight="1" x14ac:dyDescent="0.25">
      <c r="A8" s="75" t="s">
        <v>45</v>
      </c>
      <c r="B8" s="76" t="s">
        <v>46</v>
      </c>
      <c r="C8" s="77">
        <v>25.332907370000008</v>
      </c>
      <c r="D8" s="78"/>
      <c r="E8" s="79">
        <v>171.57163548999989</v>
      </c>
      <c r="F8" s="79">
        <v>121.17688664000003</v>
      </c>
      <c r="G8" s="80">
        <v>-50.394748849999857</v>
      </c>
      <c r="H8" s="81">
        <v>-0.29372424355619742</v>
      </c>
      <c r="I8" s="78"/>
      <c r="J8" s="79">
        <v>313.03258571999999</v>
      </c>
      <c r="K8" s="79">
        <v>284.81200000000001</v>
      </c>
      <c r="L8" s="80">
        <v>-28.220585719999974</v>
      </c>
      <c r="M8" s="82">
        <v>-9.0152230174664894E-2</v>
      </c>
    </row>
    <row r="9" spans="1:13" ht="15" customHeight="1" x14ac:dyDescent="0.25">
      <c r="A9" s="75" t="s">
        <v>47</v>
      </c>
      <c r="B9" s="76" t="s">
        <v>48</v>
      </c>
      <c r="C9" s="77">
        <v>1.7618867</v>
      </c>
      <c r="D9" s="78"/>
      <c r="E9" s="79">
        <v>9.8233719199999996</v>
      </c>
      <c r="F9" s="79">
        <v>9.7460871299999994</v>
      </c>
      <c r="G9" s="80">
        <v>-7.7284790000000214E-2</v>
      </c>
      <c r="H9" s="81">
        <v>-7.8674400836490355E-3</v>
      </c>
      <c r="I9" s="78"/>
      <c r="J9" s="79">
        <v>19.591913159999997</v>
      </c>
      <c r="K9" s="79">
        <v>20.709999999999997</v>
      </c>
      <c r="L9" s="80">
        <v>1.1180868400000001</v>
      </c>
      <c r="M9" s="82">
        <v>5.7068793173438159E-2</v>
      </c>
    </row>
    <row r="10" spans="1:13" ht="15" customHeight="1" x14ac:dyDescent="0.25">
      <c r="A10" s="75" t="s">
        <v>49</v>
      </c>
      <c r="B10" s="76" t="s">
        <v>50</v>
      </c>
      <c r="C10" s="77">
        <v>2.0969683999999997</v>
      </c>
      <c r="D10" s="78"/>
      <c r="E10" s="79">
        <v>13.037590239999997</v>
      </c>
      <c r="F10" s="79">
        <v>12.548686779999997</v>
      </c>
      <c r="G10" s="80">
        <v>-0.48890345999999951</v>
      </c>
      <c r="H10" s="81">
        <v>-3.749952644623078E-2</v>
      </c>
      <c r="I10" s="78"/>
      <c r="J10" s="79">
        <v>26.50199813</v>
      </c>
      <c r="K10" s="79">
        <v>27.617999999999999</v>
      </c>
      <c r="L10" s="80">
        <v>1.1160018699999981</v>
      </c>
      <c r="M10" s="82">
        <v>4.2110102963772267E-2</v>
      </c>
    </row>
    <row r="11" spans="1:13" ht="15" customHeight="1" x14ac:dyDescent="0.25">
      <c r="A11" s="75" t="s">
        <v>51</v>
      </c>
      <c r="B11" s="76" t="s">
        <v>52</v>
      </c>
      <c r="C11" s="77">
        <v>1.3612389699999998</v>
      </c>
      <c r="D11" s="78"/>
      <c r="E11" s="79">
        <v>7.6427209500000002</v>
      </c>
      <c r="F11" s="79">
        <v>8.0049113899999984</v>
      </c>
      <c r="G11" s="80">
        <v>0.36219043999999823</v>
      </c>
      <c r="H11" s="81">
        <v>4.7390247840986222E-2</v>
      </c>
      <c r="I11" s="78"/>
      <c r="J11" s="79">
        <v>15.662885930000002</v>
      </c>
      <c r="K11" s="79">
        <v>15.74</v>
      </c>
      <c r="L11" s="80">
        <v>7.7114069999998591E-2</v>
      </c>
      <c r="M11" s="82">
        <v>4.9233628045708411E-3</v>
      </c>
    </row>
    <row r="12" spans="1:13" ht="15" customHeight="1" x14ac:dyDescent="0.25">
      <c r="A12" s="75" t="s">
        <v>53</v>
      </c>
      <c r="B12" s="76" t="s">
        <v>54</v>
      </c>
      <c r="C12" s="77">
        <v>4.1600310999999994</v>
      </c>
      <c r="D12" s="78"/>
      <c r="E12" s="79">
        <v>21.664870399999991</v>
      </c>
      <c r="F12" s="79">
        <v>22.856013260000012</v>
      </c>
      <c r="G12" s="80">
        <v>1.1911428600000207</v>
      </c>
      <c r="H12" s="81">
        <v>5.4980382435152686E-2</v>
      </c>
      <c r="I12" s="78"/>
      <c r="J12" s="79">
        <v>46.523239390000008</v>
      </c>
      <c r="K12" s="79">
        <v>48.596000000000011</v>
      </c>
      <c r="L12" s="80">
        <v>2.0727606100000031</v>
      </c>
      <c r="M12" s="82">
        <v>4.455323053977911E-2</v>
      </c>
    </row>
    <row r="13" spans="1:13" ht="15" customHeight="1" x14ac:dyDescent="0.25">
      <c r="A13" s="75" t="s">
        <v>55</v>
      </c>
      <c r="B13" s="76" t="s">
        <v>56</v>
      </c>
      <c r="C13" s="77">
        <v>43.783460850000004</v>
      </c>
      <c r="D13" s="78"/>
      <c r="E13" s="79">
        <v>426.43514874999954</v>
      </c>
      <c r="F13" s="79">
        <v>327.67572365000018</v>
      </c>
      <c r="G13" s="80">
        <v>-98.759425099999362</v>
      </c>
      <c r="H13" s="81">
        <v>-0.23159306963670989</v>
      </c>
      <c r="I13" s="78"/>
      <c r="J13" s="79">
        <v>960.78436318000024</v>
      </c>
      <c r="K13" s="79">
        <v>626.22900000000016</v>
      </c>
      <c r="L13" s="80">
        <v>-334.55536318000009</v>
      </c>
      <c r="M13" s="82">
        <v>-0.34821066620265351</v>
      </c>
    </row>
    <row r="14" spans="1:13" ht="15" customHeight="1" x14ac:dyDescent="0.25">
      <c r="A14" s="75" t="s">
        <v>57</v>
      </c>
      <c r="B14" s="76" t="s">
        <v>58</v>
      </c>
      <c r="C14" s="77">
        <v>332.75856052000029</v>
      </c>
      <c r="D14" s="78"/>
      <c r="E14" s="79">
        <v>1941.3109951900021</v>
      </c>
      <c r="F14" s="79">
        <v>2040.7281807299969</v>
      </c>
      <c r="G14" s="80">
        <v>99.417185539994762</v>
      </c>
      <c r="H14" s="81">
        <v>5.1211364787157487E-2</v>
      </c>
      <c r="I14" s="78"/>
      <c r="J14" s="79">
        <v>4010.6201284899989</v>
      </c>
      <c r="K14" s="79">
        <v>4155.1330000000007</v>
      </c>
      <c r="L14" s="80">
        <v>144.51287151000179</v>
      </c>
      <c r="M14" s="82">
        <v>3.6032550299001098E-2</v>
      </c>
    </row>
    <row r="15" spans="1:13" ht="15" customHeight="1" x14ac:dyDescent="0.25">
      <c r="A15" s="75" t="s">
        <v>59</v>
      </c>
      <c r="B15" s="76" t="s">
        <v>60</v>
      </c>
      <c r="C15" s="77">
        <v>40.213509509999994</v>
      </c>
      <c r="D15" s="78"/>
      <c r="E15" s="79">
        <v>271.41027859000008</v>
      </c>
      <c r="F15" s="79">
        <v>234.1755749000001</v>
      </c>
      <c r="G15" s="80">
        <v>-37.234703689999975</v>
      </c>
      <c r="H15" s="81">
        <v>-0.13718973313552263</v>
      </c>
      <c r="I15" s="78"/>
      <c r="J15" s="79">
        <v>642.98290992</v>
      </c>
      <c r="K15" s="79">
        <v>655.6819999999999</v>
      </c>
      <c r="L15" s="80">
        <v>12.699090079999905</v>
      </c>
      <c r="M15" s="82">
        <v>1.9750276226750518E-2</v>
      </c>
    </row>
    <row r="16" spans="1:13" ht="15" customHeight="1" x14ac:dyDescent="0.25">
      <c r="A16" s="75" t="s">
        <v>61</v>
      </c>
      <c r="B16" s="76" t="s">
        <v>62</v>
      </c>
      <c r="C16" s="77">
        <v>193.90250226999981</v>
      </c>
      <c r="D16" s="78"/>
      <c r="E16" s="79">
        <v>1069.2283893599995</v>
      </c>
      <c r="F16" s="79">
        <v>1120.2809118000016</v>
      </c>
      <c r="G16" s="80">
        <v>51.052522440002122</v>
      </c>
      <c r="H16" s="81">
        <v>4.7747069707492873E-2</v>
      </c>
      <c r="I16" s="78"/>
      <c r="J16" s="79">
        <v>2321.0058646299985</v>
      </c>
      <c r="K16" s="79">
        <v>2402.8920000000007</v>
      </c>
      <c r="L16" s="80">
        <v>81.886135370002194</v>
      </c>
      <c r="M16" s="82">
        <v>3.5280451729085227E-2</v>
      </c>
    </row>
    <row r="17" spans="1:13" ht="15" customHeight="1" x14ac:dyDescent="0.25">
      <c r="A17" s="75" t="s">
        <v>63</v>
      </c>
      <c r="B17" s="76" t="s">
        <v>64</v>
      </c>
      <c r="C17" s="77">
        <v>323.78546266999996</v>
      </c>
      <c r="D17" s="78"/>
      <c r="E17" s="79">
        <v>1821.4219097599994</v>
      </c>
      <c r="F17" s="79">
        <v>1963.6786377500014</v>
      </c>
      <c r="G17" s="80">
        <v>142.25672799000199</v>
      </c>
      <c r="H17" s="81">
        <v>7.8102018663400496E-2</v>
      </c>
      <c r="I17" s="78"/>
      <c r="J17" s="79">
        <v>4041.6471729999985</v>
      </c>
      <c r="K17" s="79">
        <v>4390.777</v>
      </c>
      <c r="L17" s="80">
        <v>349.12982700000157</v>
      </c>
      <c r="M17" s="82">
        <v>8.6383054248857727E-2</v>
      </c>
    </row>
    <row r="18" spans="1:13" ht="15" customHeight="1" x14ac:dyDescent="0.25">
      <c r="A18" s="75" t="s">
        <v>65</v>
      </c>
      <c r="B18" s="76" t="s">
        <v>66</v>
      </c>
      <c r="C18" s="77">
        <v>118.15977480999992</v>
      </c>
      <c r="D18" s="78"/>
      <c r="E18" s="79">
        <v>783.3737585799995</v>
      </c>
      <c r="F18" s="79">
        <v>745.51606678000144</v>
      </c>
      <c r="G18" s="80">
        <v>-37.857691799998065</v>
      </c>
      <c r="H18" s="81">
        <v>-4.8326474285559029E-2</v>
      </c>
      <c r="I18" s="78"/>
      <c r="J18" s="79">
        <v>1553.564008979999</v>
      </c>
      <c r="K18" s="79">
        <v>1559.9170000000004</v>
      </c>
      <c r="L18" s="80">
        <v>6.3529910200013546</v>
      </c>
      <c r="M18" s="82">
        <v>4.0893011058955597E-3</v>
      </c>
    </row>
    <row r="19" spans="1:13" ht="15" customHeight="1" x14ac:dyDescent="0.25">
      <c r="A19" s="75">
        <v>16</v>
      </c>
      <c r="B19" s="76" t="s">
        <v>67</v>
      </c>
      <c r="C19" s="77">
        <v>0</v>
      </c>
      <c r="D19" s="78"/>
      <c r="E19" s="79">
        <v>0</v>
      </c>
      <c r="F19" s="79">
        <v>0</v>
      </c>
      <c r="G19" s="80">
        <v>0</v>
      </c>
      <c r="H19" s="81" t="s">
        <v>37</v>
      </c>
      <c r="I19" s="78"/>
      <c r="J19" s="79">
        <v>0</v>
      </c>
      <c r="K19" s="79">
        <v>0</v>
      </c>
      <c r="L19" s="80">
        <v>0</v>
      </c>
      <c r="M19" s="82" t="s">
        <v>37</v>
      </c>
    </row>
    <row r="20" spans="1:13" ht="15" customHeight="1" x14ac:dyDescent="0.25">
      <c r="A20" s="75" t="s">
        <v>68</v>
      </c>
      <c r="B20" s="76" t="s">
        <v>69</v>
      </c>
      <c r="C20" s="77">
        <v>79.972545259999976</v>
      </c>
      <c r="D20" s="78"/>
      <c r="E20" s="79">
        <v>120.53476723999994</v>
      </c>
      <c r="F20" s="79">
        <v>178.1055236200001</v>
      </c>
      <c r="G20" s="80">
        <v>57.570756380000162</v>
      </c>
      <c r="H20" s="81">
        <v>0.47762780563859653</v>
      </c>
      <c r="I20" s="78"/>
      <c r="J20" s="79">
        <v>284.68492237000004</v>
      </c>
      <c r="K20" s="79">
        <v>434.00700000000006</v>
      </c>
      <c r="L20" s="80">
        <v>149.32207763000002</v>
      </c>
      <c r="M20" s="82">
        <v>0.52451698666334257</v>
      </c>
    </row>
    <row r="21" spans="1:13" ht="15" customHeight="1" x14ac:dyDescent="0.25">
      <c r="A21" s="75" t="s">
        <v>70</v>
      </c>
      <c r="B21" s="76" t="s">
        <v>71</v>
      </c>
      <c r="C21" s="77">
        <v>21.139587090000003</v>
      </c>
      <c r="D21" s="78"/>
      <c r="E21" s="79">
        <v>290.81610400000011</v>
      </c>
      <c r="F21" s="79">
        <v>321.16691872000035</v>
      </c>
      <c r="G21" s="80">
        <v>30.350814720000244</v>
      </c>
      <c r="H21" s="81">
        <v>0.10436428486092453</v>
      </c>
      <c r="I21" s="78"/>
      <c r="J21" s="79">
        <v>628.98185030000013</v>
      </c>
      <c r="K21" s="79">
        <v>693.91699999999992</v>
      </c>
      <c r="L21" s="80">
        <v>64.935149699999783</v>
      </c>
      <c r="M21" s="82">
        <v>0.10323851104611093</v>
      </c>
    </row>
    <row r="22" spans="1:13" ht="15" customHeight="1" x14ac:dyDescent="0.25">
      <c r="A22" s="507" t="s">
        <v>72</v>
      </c>
      <c r="B22" s="47"/>
      <c r="C22" s="85">
        <v>4741.0950341199996</v>
      </c>
      <c r="D22" s="70"/>
      <c r="E22" s="85">
        <v>28736.038284040005</v>
      </c>
      <c r="F22" s="85">
        <v>30475.397895120004</v>
      </c>
      <c r="G22" s="71">
        <v>1739.359611079999</v>
      </c>
      <c r="H22" s="86">
        <v>6.0528859054521877E-2</v>
      </c>
      <c r="I22" s="70"/>
      <c r="J22" s="87">
        <v>57683.549779279994</v>
      </c>
      <c r="K22" s="87">
        <v>60851.366000000002</v>
      </c>
      <c r="L22" s="71">
        <v>3167.8162207200075</v>
      </c>
      <c r="M22" s="72">
        <v>5.4917151126123942E-2</v>
      </c>
    </row>
    <row r="23" spans="1:13" ht="15" customHeight="1" x14ac:dyDescent="0.25">
      <c r="A23" s="75" t="s">
        <v>22</v>
      </c>
      <c r="B23" s="76" t="s">
        <v>73</v>
      </c>
      <c r="C23" s="77">
        <v>837.78623804999984</v>
      </c>
      <c r="D23" s="78"/>
      <c r="E23" s="79">
        <v>4719.4684216500018</v>
      </c>
      <c r="F23" s="79">
        <v>5095.1614837500047</v>
      </c>
      <c r="G23" s="80">
        <v>375.69306210000286</v>
      </c>
      <c r="H23" s="81">
        <v>7.9604953044405402E-2</v>
      </c>
      <c r="I23" s="78"/>
      <c r="J23" s="79">
        <v>10181.302950849997</v>
      </c>
      <c r="K23" s="79">
        <v>10345.391000000003</v>
      </c>
      <c r="L23" s="80">
        <v>164.08804915000655</v>
      </c>
      <c r="M23" s="82">
        <v>1.6116606090805563E-2</v>
      </c>
    </row>
    <row r="24" spans="1:13" ht="15" customHeight="1" x14ac:dyDescent="0.25">
      <c r="A24" s="75" t="s">
        <v>74</v>
      </c>
      <c r="B24" s="76" t="s">
        <v>75</v>
      </c>
      <c r="C24" s="77">
        <v>325.46488060999997</v>
      </c>
      <c r="D24" s="78"/>
      <c r="E24" s="79">
        <v>2916.7016358999999</v>
      </c>
      <c r="F24" s="79">
        <v>2809.2301136100009</v>
      </c>
      <c r="G24" s="80">
        <v>-107.47152228999903</v>
      </c>
      <c r="H24" s="81">
        <v>-3.6846937296291848E-2</v>
      </c>
      <c r="I24" s="78"/>
      <c r="J24" s="79">
        <v>5789.4874233699984</v>
      </c>
      <c r="K24" s="79">
        <v>5799.4540000000015</v>
      </c>
      <c r="L24" s="80">
        <v>9.9665766300031464</v>
      </c>
      <c r="M24" s="82">
        <v>1.7214955143993738E-3</v>
      </c>
    </row>
    <row r="25" spans="1:13" ht="15" customHeight="1" x14ac:dyDescent="0.25">
      <c r="A25" s="75" t="s">
        <v>76</v>
      </c>
      <c r="B25" s="76" t="s">
        <v>77</v>
      </c>
      <c r="C25" s="77">
        <v>1808.75245135</v>
      </c>
      <c r="D25" s="78"/>
      <c r="E25" s="79">
        <v>8835.9612290699988</v>
      </c>
      <c r="F25" s="79">
        <v>9794.6992479300006</v>
      </c>
      <c r="G25" s="80">
        <v>958.73801886000183</v>
      </c>
      <c r="H25" s="81">
        <v>0.10850409978099362</v>
      </c>
      <c r="I25" s="78"/>
      <c r="J25" s="79">
        <v>17356.826703520001</v>
      </c>
      <c r="K25" s="79">
        <v>19446.756999999998</v>
      </c>
      <c r="L25" s="80">
        <v>2089.9302964799972</v>
      </c>
      <c r="M25" s="82">
        <v>0.12040970000905493</v>
      </c>
    </row>
    <row r="26" spans="1:13" ht="15" customHeight="1" x14ac:dyDescent="0.25">
      <c r="A26" s="75" t="s">
        <v>78</v>
      </c>
      <c r="B26" s="76" t="s">
        <v>79</v>
      </c>
      <c r="C26" s="77">
        <v>968.07957108999983</v>
      </c>
      <c r="D26" s="78"/>
      <c r="E26" s="79">
        <v>6280.4987008300031</v>
      </c>
      <c r="F26" s="79">
        <v>6629.9045739000003</v>
      </c>
      <c r="G26" s="80">
        <v>349.40587306999714</v>
      </c>
      <c r="H26" s="81">
        <v>5.5633459970912957E-2</v>
      </c>
      <c r="I26" s="78"/>
      <c r="J26" s="79">
        <v>12657.837784020003</v>
      </c>
      <c r="K26" s="79">
        <v>13427.973</v>
      </c>
      <c r="L26" s="80">
        <v>770.13521597999716</v>
      </c>
      <c r="M26" s="82">
        <v>6.0842556929609382E-2</v>
      </c>
    </row>
    <row r="27" spans="1:13" ht="15" customHeight="1" x14ac:dyDescent="0.25">
      <c r="A27" s="75" t="s">
        <v>80</v>
      </c>
      <c r="B27" s="76" t="s">
        <v>81</v>
      </c>
      <c r="C27" s="77">
        <v>129.63770665000001</v>
      </c>
      <c r="D27" s="78"/>
      <c r="E27" s="79">
        <v>1856.6814684899996</v>
      </c>
      <c r="F27" s="79">
        <v>1748.6143009800003</v>
      </c>
      <c r="G27" s="80">
        <v>-108.06716750999931</v>
      </c>
      <c r="H27" s="81">
        <v>-5.8204473596587425E-2</v>
      </c>
      <c r="I27" s="78"/>
      <c r="J27" s="79">
        <v>2950.6771709199998</v>
      </c>
      <c r="K27" s="79">
        <v>2840.2300000000005</v>
      </c>
      <c r="L27" s="80">
        <v>-110.44717091999928</v>
      </c>
      <c r="M27" s="82">
        <v>-3.7431126660854797E-2</v>
      </c>
    </row>
    <row r="28" spans="1:13" ht="15" customHeight="1" x14ac:dyDescent="0.25">
      <c r="A28" s="75" t="s">
        <v>82</v>
      </c>
      <c r="B28" s="76" t="s">
        <v>83</v>
      </c>
      <c r="C28" s="77">
        <v>671.37418636999985</v>
      </c>
      <c r="D28" s="78"/>
      <c r="E28" s="79">
        <v>4126.7268281000015</v>
      </c>
      <c r="F28" s="79">
        <v>4397.7881749499993</v>
      </c>
      <c r="G28" s="80">
        <v>271.06134684999779</v>
      </c>
      <c r="H28" s="81">
        <v>6.5684344552265461E-2</v>
      </c>
      <c r="I28" s="78"/>
      <c r="J28" s="79">
        <v>8747.4177465999946</v>
      </c>
      <c r="K28" s="79">
        <v>8991.5610000000015</v>
      </c>
      <c r="L28" s="80">
        <v>244.14325340000687</v>
      </c>
      <c r="M28" s="82">
        <v>2.7910322848694546E-2</v>
      </c>
    </row>
    <row r="29" spans="1:13" ht="15" customHeight="1" x14ac:dyDescent="0.25">
      <c r="A29" s="507" t="s">
        <v>84</v>
      </c>
      <c r="B29" s="47"/>
      <c r="C29" s="85">
        <v>1827.1658956999997</v>
      </c>
      <c r="D29" s="70"/>
      <c r="E29" s="85">
        <v>9593.0031074399976</v>
      </c>
      <c r="F29" s="85">
        <v>10130.23503196001</v>
      </c>
      <c r="G29" s="71">
        <v>537.2319245200124</v>
      </c>
      <c r="H29" s="86">
        <v>5.600247581524842E-2</v>
      </c>
      <c r="I29" s="70"/>
      <c r="J29" s="87">
        <v>19565.173958160012</v>
      </c>
      <c r="K29" s="87">
        <v>20795.092000000022</v>
      </c>
      <c r="L29" s="71">
        <v>1229.9180418400101</v>
      </c>
      <c r="M29" s="72">
        <v>6.2862617243791608E-2</v>
      </c>
    </row>
    <row r="30" spans="1:13" ht="15" customHeight="1" x14ac:dyDescent="0.25">
      <c r="A30" s="75" t="s">
        <v>85</v>
      </c>
      <c r="B30" s="76" t="s">
        <v>86</v>
      </c>
      <c r="C30" s="77">
        <v>1176.4798078599995</v>
      </c>
      <c r="D30" s="78"/>
      <c r="E30" s="79">
        <v>5669.4144007999976</v>
      </c>
      <c r="F30" s="79">
        <v>5917.716118130008</v>
      </c>
      <c r="G30" s="80">
        <v>248.30171733001043</v>
      </c>
      <c r="H30" s="81">
        <v>4.3796713342205695E-2</v>
      </c>
      <c r="I30" s="78"/>
      <c r="J30" s="79">
        <v>11588.873953490011</v>
      </c>
      <c r="K30" s="79">
        <v>11996.094000000017</v>
      </c>
      <c r="L30" s="80">
        <v>407.2200465100068</v>
      </c>
      <c r="M30" s="82">
        <v>3.5138879596440242E-2</v>
      </c>
    </row>
    <row r="31" spans="1:13" ht="15" customHeight="1" x14ac:dyDescent="0.25">
      <c r="A31" s="75" t="s">
        <v>87</v>
      </c>
      <c r="B31" s="76" t="s">
        <v>88</v>
      </c>
      <c r="C31" s="77">
        <v>562.21365013000013</v>
      </c>
      <c r="D31" s="78"/>
      <c r="E31" s="79">
        <v>3195.2793563900009</v>
      </c>
      <c r="F31" s="79">
        <v>3459.7984917400013</v>
      </c>
      <c r="G31" s="80">
        <v>264.5191353500004</v>
      </c>
      <c r="H31" s="81">
        <v>8.2784353368355212E-2</v>
      </c>
      <c r="I31" s="78"/>
      <c r="J31" s="79">
        <v>6556.4820127900002</v>
      </c>
      <c r="K31" s="79">
        <v>7272.7640000000029</v>
      </c>
      <c r="L31" s="80">
        <v>716.28198721000263</v>
      </c>
      <c r="M31" s="82">
        <v>0.10924791463054762</v>
      </c>
    </row>
    <row r="32" spans="1:13" ht="15" customHeight="1" x14ac:dyDescent="0.25">
      <c r="A32" s="75" t="s">
        <v>89</v>
      </c>
      <c r="B32" s="76" t="s">
        <v>90</v>
      </c>
      <c r="C32" s="77">
        <v>50.123925990000004</v>
      </c>
      <c r="D32" s="78"/>
      <c r="E32" s="79">
        <v>315.66862371000053</v>
      </c>
      <c r="F32" s="79">
        <v>311.24812389999994</v>
      </c>
      <c r="G32" s="80">
        <v>-4.4204998100005923</v>
      </c>
      <c r="H32" s="81">
        <v>-1.4003608461452988E-2</v>
      </c>
      <c r="I32" s="78"/>
      <c r="J32" s="79">
        <v>658.54435440999998</v>
      </c>
      <c r="K32" s="79">
        <v>670.68599999999969</v>
      </c>
      <c r="L32" s="80">
        <v>12.141645589999712</v>
      </c>
      <c r="M32" s="82">
        <v>1.8437096163215205E-2</v>
      </c>
    </row>
    <row r="33" spans="1:13" ht="15" customHeight="1" x14ac:dyDescent="0.25">
      <c r="A33" s="75" t="s">
        <v>91</v>
      </c>
      <c r="B33" s="76" t="s">
        <v>92</v>
      </c>
      <c r="C33" s="77">
        <v>3.0607375500000003</v>
      </c>
      <c r="D33" s="78"/>
      <c r="E33" s="79">
        <v>105.44127620000003</v>
      </c>
      <c r="F33" s="79">
        <v>122.06105841000002</v>
      </c>
      <c r="G33" s="80">
        <v>16.619782209999983</v>
      </c>
      <c r="H33" s="81">
        <v>0.15762121636763693</v>
      </c>
      <c r="I33" s="78"/>
      <c r="J33" s="79">
        <v>221.56439924999995</v>
      </c>
      <c r="K33" s="79">
        <v>228.49599999999998</v>
      </c>
      <c r="L33" s="80">
        <v>6.9316007500000296</v>
      </c>
      <c r="M33" s="82">
        <v>3.1284812783387794E-2</v>
      </c>
    </row>
    <row r="34" spans="1:13" ht="15" customHeight="1" x14ac:dyDescent="0.25">
      <c r="A34" s="75" t="s">
        <v>93</v>
      </c>
      <c r="B34" s="76" t="s">
        <v>94</v>
      </c>
      <c r="C34" s="77">
        <v>35.287774169999999</v>
      </c>
      <c r="D34" s="78"/>
      <c r="E34" s="79">
        <v>307.19945033999994</v>
      </c>
      <c r="F34" s="79">
        <v>319.4112397799999</v>
      </c>
      <c r="G34" s="80">
        <v>12.211789439999961</v>
      </c>
      <c r="H34" s="81">
        <v>3.9751989876558369E-2</v>
      </c>
      <c r="I34" s="78"/>
      <c r="J34" s="79">
        <v>539.70923822000009</v>
      </c>
      <c r="K34" s="79">
        <v>627.05199999999979</v>
      </c>
      <c r="L34" s="80">
        <v>87.342761779999705</v>
      </c>
      <c r="M34" s="82">
        <v>0.16183299375801385</v>
      </c>
    </row>
    <row r="35" spans="1:13" ht="15" customHeight="1" x14ac:dyDescent="0.25">
      <c r="A35" s="507" t="s">
        <v>95</v>
      </c>
      <c r="B35" s="47"/>
      <c r="C35" s="85">
        <v>3161.51448119</v>
      </c>
      <c r="D35" s="70"/>
      <c r="E35" s="85">
        <v>9702.0905624800034</v>
      </c>
      <c r="F35" s="85">
        <v>8598.4957675799997</v>
      </c>
      <c r="G35" s="71">
        <v>-1103.5947949000038</v>
      </c>
      <c r="H35" s="86">
        <v>-0.11374814405132783</v>
      </c>
      <c r="I35" s="70"/>
      <c r="J35" s="87">
        <v>21195.613959630002</v>
      </c>
      <c r="K35" s="87">
        <v>17874.110000000004</v>
      </c>
      <c r="L35" s="71">
        <v>-3321.5039596299976</v>
      </c>
      <c r="M35" s="72">
        <v>-0.15670713601201947</v>
      </c>
    </row>
    <row r="36" spans="1:13" ht="15" customHeight="1" x14ac:dyDescent="0.25">
      <c r="A36" s="75" t="s">
        <v>96</v>
      </c>
      <c r="B36" s="76" t="s">
        <v>97</v>
      </c>
      <c r="C36" s="77">
        <v>142.43412267999997</v>
      </c>
      <c r="D36" s="88"/>
      <c r="E36" s="79">
        <v>1145.6736504100008</v>
      </c>
      <c r="F36" s="79">
        <v>484.54097663000005</v>
      </c>
      <c r="G36" s="80">
        <v>-661.1326737800008</v>
      </c>
      <c r="H36" s="81">
        <v>-0.57706893541926363</v>
      </c>
      <c r="I36" s="78"/>
      <c r="J36" s="79">
        <v>2002.5190134899999</v>
      </c>
      <c r="K36" s="79">
        <v>1366.1360000000002</v>
      </c>
      <c r="L36" s="80">
        <v>-636.38301348999971</v>
      </c>
      <c r="M36" s="82">
        <v>-0.31779124652649782</v>
      </c>
    </row>
    <row r="37" spans="1:13" ht="15" customHeight="1" x14ac:dyDescent="0.25">
      <c r="A37" s="75" t="s">
        <v>98</v>
      </c>
      <c r="B37" s="76" t="s">
        <v>99</v>
      </c>
      <c r="C37" s="77">
        <v>345.32006467999997</v>
      </c>
      <c r="D37" s="88"/>
      <c r="E37" s="79">
        <v>2328.4117490900007</v>
      </c>
      <c r="F37" s="79">
        <v>2450.7112445000002</v>
      </c>
      <c r="G37" s="80">
        <v>122.29949540999951</v>
      </c>
      <c r="H37" s="81">
        <v>5.2524857537674441E-2</v>
      </c>
      <c r="I37" s="78"/>
      <c r="J37" s="79">
        <v>5356.9284255300008</v>
      </c>
      <c r="K37" s="79">
        <v>6029.4839999999995</v>
      </c>
      <c r="L37" s="80">
        <v>672.55557446999865</v>
      </c>
      <c r="M37" s="82">
        <v>0.1255487326029483</v>
      </c>
    </row>
    <row r="38" spans="1:13" ht="15" customHeight="1" x14ac:dyDescent="0.25">
      <c r="A38" s="89" t="s">
        <v>100</v>
      </c>
      <c r="B38" s="76" t="s">
        <v>101</v>
      </c>
      <c r="C38" s="77">
        <v>448.35277117999988</v>
      </c>
      <c r="D38" s="88"/>
      <c r="E38" s="79">
        <v>949.8985978000004</v>
      </c>
      <c r="F38" s="79">
        <v>986.65718434999962</v>
      </c>
      <c r="G38" s="80">
        <v>36.758586549999222</v>
      </c>
      <c r="H38" s="81">
        <v>3.8697379525702402E-2</v>
      </c>
      <c r="I38" s="78"/>
      <c r="J38" s="79">
        <v>3012.3283377399994</v>
      </c>
      <c r="K38" s="79">
        <v>2840.2840000000019</v>
      </c>
      <c r="L38" s="80">
        <v>-172.04433773999745</v>
      </c>
      <c r="M38" s="82">
        <v>-5.7113408118410369E-2</v>
      </c>
    </row>
    <row r="39" spans="1:13" ht="15" customHeight="1" x14ac:dyDescent="0.25">
      <c r="A39" s="75" t="s">
        <v>102</v>
      </c>
      <c r="B39" s="76" t="s">
        <v>103</v>
      </c>
      <c r="C39" s="77">
        <v>214.76071472999999</v>
      </c>
      <c r="D39" s="88"/>
      <c r="E39" s="79">
        <v>1672.5661431600001</v>
      </c>
      <c r="F39" s="79">
        <v>1503.9475580300004</v>
      </c>
      <c r="G39" s="80">
        <v>-168.6185851299997</v>
      </c>
      <c r="H39" s="81">
        <v>-0.10081430012174375</v>
      </c>
      <c r="I39" s="78"/>
      <c r="J39" s="79">
        <v>4884.3493253300003</v>
      </c>
      <c r="K39" s="79">
        <v>2193.1220000000012</v>
      </c>
      <c r="L39" s="80">
        <v>-2691.2273253299991</v>
      </c>
      <c r="M39" s="82">
        <v>-0.55098993664794282</v>
      </c>
    </row>
    <row r="40" spans="1:13" ht="15" customHeight="1" x14ac:dyDescent="0.25">
      <c r="A40" s="75" t="s">
        <v>104</v>
      </c>
      <c r="B40" s="76" t="s">
        <v>105</v>
      </c>
      <c r="C40" s="77">
        <v>1950.4654702399998</v>
      </c>
      <c r="D40" s="88"/>
      <c r="E40" s="79">
        <v>2245.8507178299997</v>
      </c>
      <c r="F40" s="79">
        <v>2630.8362132099996</v>
      </c>
      <c r="G40" s="80">
        <v>384.98549537999997</v>
      </c>
      <c r="H40" s="81">
        <v>0.17142078604048239</v>
      </c>
      <c r="I40" s="78"/>
      <c r="J40" s="79">
        <v>3406.1062839700003</v>
      </c>
      <c r="K40" s="79">
        <v>3907.9300000000003</v>
      </c>
      <c r="L40" s="80">
        <v>501.82371603000001</v>
      </c>
      <c r="M40" s="82">
        <v>0.14733060984964252</v>
      </c>
    </row>
    <row r="41" spans="1:13" ht="15" customHeight="1" x14ac:dyDescent="0.25">
      <c r="A41" s="75" t="s">
        <v>106</v>
      </c>
      <c r="B41" s="76" t="s">
        <v>107</v>
      </c>
      <c r="C41" s="77">
        <v>60.181337679999999</v>
      </c>
      <c r="D41" s="88"/>
      <c r="E41" s="79">
        <v>1359.6897041900004</v>
      </c>
      <c r="F41" s="79">
        <v>541.80259086000001</v>
      </c>
      <c r="G41" s="80">
        <v>-817.88711333000037</v>
      </c>
      <c r="H41" s="81">
        <v>-0.60152482644357108</v>
      </c>
      <c r="I41" s="78"/>
      <c r="J41" s="79">
        <v>2398.3825735700002</v>
      </c>
      <c r="K41" s="79">
        <v>1536.8519999999994</v>
      </c>
      <c r="L41" s="80">
        <v>-861.5305735700008</v>
      </c>
      <c r="M41" s="82">
        <v>-0.35921315600938919</v>
      </c>
    </row>
    <row r="42" spans="1:13" ht="15" customHeight="1" x14ac:dyDescent="0.25">
      <c r="A42" s="75" t="s">
        <v>108</v>
      </c>
      <c r="B42" s="76" t="s">
        <v>109</v>
      </c>
      <c r="C42" s="77">
        <v>0</v>
      </c>
      <c r="D42" s="88"/>
      <c r="E42" s="79">
        <v>0</v>
      </c>
      <c r="F42" s="79">
        <v>0</v>
      </c>
      <c r="G42" s="80">
        <v>0</v>
      </c>
      <c r="H42" s="81" t="s">
        <v>37</v>
      </c>
      <c r="I42" s="78"/>
      <c r="J42" s="79">
        <v>135</v>
      </c>
      <c r="K42" s="79">
        <v>0.30199999999999999</v>
      </c>
      <c r="L42" s="80">
        <v>-134.69800000000001</v>
      </c>
      <c r="M42" s="82">
        <v>-0.99776296296296296</v>
      </c>
    </row>
    <row r="43" spans="1:13" ht="15" customHeight="1" x14ac:dyDescent="0.25">
      <c r="A43" s="507" t="s">
        <v>110</v>
      </c>
      <c r="B43" s="47"/>
      <c r="C43" s="85">
        <v>321.22297177000002</v>
      </c>
      <c r="D43" s="70"/>
      <c r="E43" s="85">
        <v>4634.4471535300008</v>
      </c>
      <c r="F43" s="85">
        <v>4522.7146226200002</v>
      </c>
      <c r="G43" s="71">
        <v>-111.73253091000061</v>
      </c>
      <c r="H43" s="86">
        <v>-2.4109139064169782E-2</v>
      </c>
      <c r="I43" s="70"/>
      <c r="J43" s="87">
        <v>7365.1016691100003</v>
      </c>
      <c r="K43" s="87">
        <v>8384.0810000000001</v>
      </c>
      <c r="L43" s="90">
        <v>1018.9793308899998</v>
      </c>
      <c r="M43" s="72">
        <v>0.13835237810276335</v>
      </c>
    </row>
    <row r="44" spans="1:13" ht="15" customHeight="1" x14ac:dyDescent="0.25">
      <c r="A44" s="75" t="s">
        <v>111</v>
      </c>
      <c r="B44" s="76" t="s">
        <v>112</v>
      </c>
      <c r="C44" s="77">
        <v>0</v>
      </c>
      <c r="D44" s="88"/>
      <c r="E44" s="79">
        <v>0</v>
      </c>
      <c r="F44" s="79">
        <v>0</v>
      </c>
      <c r="G44" s="80">
        <v>0</v>
      </c>
      <c r="H44" s="81" t="s">
        <v>37</v>
      </c>
      <c r="I44" s="78"/>
      <c r="J44" s="79">
        <v>0</v>
      </c>
      <c r="K44" s="79">
        <v>3.5000000000000003E-2</v>
      </c>
      <c r="L44" s="91">
        <v>3.5000000000000003E-2</v>
      </c>
      <c r="M44" s="82" t="s">
        <v>37</v>
      </c>
    </row>
    <row r="45" spans="1:13" ht="15" customHeight="1" x14ac:dyDescent="0.25">
      <c r="A45" s="92" t="s">
        <v>113</v>
      </c>
      <c r="B45" s="94" t="s">
        <v>114</v>
      </c>
      <c r="C45" s="95">
        <v>321.22297177000002</v>
      </c>
      <c r="D45" s="96"/>
      <c r="E45" s="97">
        <v>4634.4471535300008</v>
      </c>
      <c r="F45" s="97">
        <v>4522.7146226200002</v>
      </c>
      <c r="G45" s="90">
        <v>-111.73253091000061</v>
      </c>
      <c r="H45" s="98">
        <v>-2.4109139064169782E-2</v>
      </c>
      <c r="I45" s="96"/>
      <c r="J45" s="97">
        <v>7365.1016691100003</v>
      </c>
      <c r="K45" s="97">
        <v>8384.0460000000003</v>
      </c>
      <c r="L45" s="99">
        <v>1018.9443308899999</v>
      </c>
      <c r="M45" s="100">
        <v>0.13834762596198202</v>
      </c>
    </row>
    <row r="46" spans="1:13" ht="15" customHeight="1" x14ac:dyDescent="0.25">
      <c r="A46" s="101" t="s">
        <v>115</v>
      </c>
      <c r="B46" s="103"/>
      <c r="C46" s="104">
        <v>2909.3871381600002</v>
      </c>
      <c r="D46" s="105"/>
      <c r="E46" s="104">
        <v>13755.34879457</v>
      </c>
      <c r="F46" s="104">
        <v>15246.23093808</v>
      </c>
      <c r="G46" s="106">
        <v>1490.8821435100017</v>
      </c>
      <c r="H46" s="107">
        <v>0.10838562989391698</v>
      </c>
      <c r="I46" s="105"/>
      <c r="J46" s="104">
        <v>28588.310697210007</v>
      </c>
      <c r="K46" s="104">
        <v>30700.521999999997</v>
      </c>
      <c r="L46" s="108">
        <v>2112.2113027899904</v>
      </c>
      <c r="M46" s="109">
        <v>7.3883739587177644E-2</v>
      </c>
    </row>
    <row r="47" spans="1:13" ht="15" customHeight="1" x14ac:dyDescent="0.25">
      <c r="A47" s="110">
        <v>20</v>
      </c>
      <c r="B47" s="32" t="s">
        <v>73</v>
      </c>
      <c r="C47" s="77">
        <v>691.6607244999999</v>
      </c>
      <c r="D47" s="22"/>
      <c r="E47" s="79">
        <v>3832.1173940399995</v>
      </c>
      <c r="F47" s="77">
        <v>4228.6493684599991</v>
      </c>
      <c r="G47" s="80">
        <v>396.53197441999964</v>
      </c>
      <c r="H47" s="81">
        <v>0.10347594649284919</v>
      </c>
      <c r="I47" s="22"/>
      <c r="J47" s="79">
        <v>7476.3118838100017</v>
      </c>
      <c r="K47" s="79">
        <v>7718.695999999999</v>
      </c>
      <c r="L47" s="80">
        <v>242.38411618999726</v>
      </c>
      <c r="M47" s="82">
        <v>3.2420278869703223E-2</v>
      </c>
    </row>
    <row r="48" spans="1:13" ht="15" customHeight="1" x14ac:dyDescent="0.25">
      <c r="A48" s="110">
        <v>22</v>
      </c>
      <c r="B48" s="32" t="s">
        <v>77</v>
      </c>
      <c r="C48" s="77">
        <v>1808.75245135</v>
      </c>
      <c r="D48" s="22"/>
      <c r="E48" s="79">
        <v>8835.9612290699988</v>
      </c>
      <c r="F48" s="77">
        <v>9794.6992479300006</v>
      </c>
      <c r="G48" s="80">
        <v>958.73801886000183</v>
      </c>
      <c r="H48" s="81">
        <v>0.10850409978099362</v>
      </c>
      <c r="I48" s="22"/>
      <c r="J48" s="79">
        <v>17356.826703520001</v>
      </c>
      <c r="K48" s="79">
        <v>19446.756999999998</v>
      </c>
      <c r="L48" s="80">
        <v>2089.9302964799972</v>
      </c>
      <c r="M48" s="82">
        <v>0.12040970000905493</v>
      </c>
    </row>
    <row r="49" spans="1:13" ht="15" customHeight="1" x14ac:dyDescent="0.25">
      <c r="A49" s="110">
        <v>24</v>
      </c>
      <c r="B49" s="32" t="s">
        <v>81</v>
      </c>
      <c r="C49" s="77">
        <v>42.177069099999997</v>
      </c>
      <c r="D49" s="22"/>
      <c r="E49" s="79">
        <v>448.85649930000005</v>
      </c>
      <c r="F49" s="77">
        <v>452.05102509</v>
      </c>
      <c r="G49" s="80">
        <v>3.1945257899999433</v>
      </c>
      <c r="H49" s="81">
        <v>7.1170313785851036E-3</v>
      </c>
      <c r="I49" s="22"/>
      <c r="J49" s="79">
        <v>919.69749954000008</v>
      </c>
      <c r="K49" s="79">
        <v>930.851</v>
      </c>
      <c r="L49" s="80">
        <v>11.153500459999918</v>
      </c>
      <c r="M49" s="82">
        <v>1.212735759918715E-2</v>
      </c>
    </row>
    <row r="50" spans="1:13" ht="15" customHeight="1" x14ac:dyDescent="0.25">
      <c r="A50" s="110">
        <v>42</v>
      </c>
      <c r="B50" s="32" t="s">
        <v>101</v>
      </c>
      <c r="C50" s="77">
        <v>189.34323815000002</v>
      </c>
      <c r="D50" s="22"/>
      <c r="E50" s="79">
        <v>356.20866794999995</v>
      </c>
      <c r="F50" s="77">
        <v>355.46136521</v>
      </c>
      <c r="G50" s="80">
        <v>-0.74730273999995234</v>
      </c>
      <c r="H50" s="81">
        <v>-2.0979353037665627E-3</v>
      </c>
      <c r="I50" s="22"/>
      <c r="J50" s="79">
        <v>1462.3360540199999</v>
      </c>
      <c r="K50" s="79">
        <v>1351.1210000000001</v>
      </c>
      <c r="L50" s="80">
        <v>-111.2150540199998</v>
      </c>
      <c r="M50" s="82">
        <v>-7.6053006909230447E-2</v>
      </c>
    </row>
    <row r="51" spans="1:13" ht="15" customHeight="1" x14ac:dyDescent="0.25">
      <c r="A51" s="110">
        <v>44</v>
      </c>
      <c r="B51" s="32" t="s">
        <v>105</v>
      </c>
      <c r="C51" s="77">
        <v>174.73586424000001</v>
      </c>
      <c r="D51" s="21"/>
      <c r="E51" s="79">
        <v>278.64927183999998</v>
      </c>
      <c r="F51" s="77">
        <v>408.92821033999996</v>
      </c>
      <c r="G51" s="80">
        <v>130.27893849999998</v>
      </c>
      <c r="H51" s="81">
        <v>0.46753733695312127</v>
      </c>
      <c r="I51" s="22"/>
      <c r="J51" s="79">
        <v>1229.2327506600002</v>
      </c>
      <c r="K51" s="79">
        <v>1246.0909999999999</v>
      </c>
      <c r="L51" s="80">
        <v>16.858249339999702</v>
      </c>
      <c r="M51" s="82">
        <v>1.3714448570417703E-2</v>
      </c>
    </row>
    <row r="52" spans="1:13" ht="15" customHeight="1" x14ac:dyDescent="0.25">
      <c r="A52" s="110">
        <v>45</v>
      </c>
      <c r="B52" s="32" t="s">
        <v>107</v>
      </c>
      <c r="C52" s="77">
        <v>2.7177908199999998</v>
      </c>
      <c r="D52" s="21"/>
      <c r="E52" s="79">
        <v>3.5557323700000003</v>
      </c>
      <c r="F52" s="77">
        <v>6.4417210499999999</v>
      </c>
      <c r="G52" s="80">
        <v>2.8859886799999996</v>
      </c>
      <c r="H52" s="81">
        <v>0.81164395395708566</v>
      </c>
      <c r="I52" s="22"/>
      <c r="J52" s="79">
        <v>8.9058056600000004</v>
      </c>
      <c r="K52" s="79">
        <v>7.0060000000000002</v>
      </c>
      <c r="L52" s="80">
        <v>-1.8998056600000002</v>
      </c>
      <c r="M52" s="82">
        <v>-0.21332215551624778</v>
      </c>
    </row>
    <row r="53" spans="1:13" ht="15" customHeight="1" x14ac:dyDescent="0.25">
      <c r="A53" s="111">
        <v>46</v>
      </c>
      <c r="B53" s="112" t="s">
        <v>109</v>
      </c>
      <c r="C53" s="97">
        <v>0</v>
      </c>
      <c r="D53" s="50"/>
      <c r="E53" s="97">
        <v>0</v>
      </c>
      <c r="F53" s="95">
        <v>0</v>
      </c>
      <c r="G53" s="90">
        <v>0</v>
      </c>
      <c r="H53" s="98" t="s">
        <v>37</v>
      </c>
      <c r="I53" s="113"/>
      <c r="J53" s="97">
        <v>135</v>
      </c>
      <c r="K53" s="97">
        <v>0</v>
      </c>
      <c r="L53" s="90">
        <v>-135</v>
      </c>
      <c r="M53" s="100" t="s">
        <v>37</v>
      </c>
    </row>
    <row r="54" spans="1:13" ht="15" customHeight="1" x14ac:dyDescent="0.25">
      <c r="A54" s="45" t="s">
        <v>33</v>
      </c>
      <c r="B54" s="114"/>
      <c r="C54" s="23"/>
      <c r="D54" s="23"/>
      <c r="E54" s="115"/>
      <c r="F54" s="115"/>
      <c r="G54" s="116"/>
      <c r="H54" s="116"/>
      <c r="I54" s="116"/>
      <c r="J54" s="22"/>
      <c r="K54" s="22"/>
      <c r="L54" s="22"/>
      <c r="M54" s="22"/>
    </row>
    <row r="55" spans="1:13" ht="15" customHeight="1" x14ac:dyDescent="0.25">
      <c r="A55" s="23"/>
      <c r="B55" s="23"/>
      <c r="C55" s="23"/>
      <c r="D55" s="23"/>
      <c r="E55" s="116"/>
      <c r="F55" s="116"/>
      <c r="G55" s="116"/>
      <c r="H55" s="116"/>
      <c r="I55" s="116"/>
      <c r="J55" s="22"/>
      <c r="K55" s="22"/>
      <c r="L55" s="22"/>
      <c r="M55" s="22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51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510" t="s">
        <v>349</v>
      </c>
    </row>
    <row r="2" spans="1:14" ht="15" customHeight="1" x14ac:dyDescent="0.25">
      <c r="A2" s="547" t="s">
        <v>117</v>
      </c>
      <c r="B2" s="547"/>
      <c r="C2" s="547"/>
      <c r="D2" s="122" t="s">
        <v>11</v>
      </c>
      <c r="E2" s="52"/>
      <c r="F2" s="550" t="s">
        <v>12</v>
      </c>
      <c r="G2" s="550"/>
      <c r="H2" s="550"/>
      <c r="I2" s="550"/>
      <c r="J2" s="52"/>
      <c r="K2" s="540" t="s">
        <v>13</v>
      </c>
      <c r="L2" s="540"/>
      <c r="M2" s="540"/>
      <c r="N2" s="540"/>
    </row>
    <row r="3" spans="1:14" ht="15" customHeight="1" x14ac:dyDescent="0.25">
      <c r="A3" s="548"/>
      <c r="B3" s="548"/>
      <c r="C3" s="548"/>
      <c r="D3" s="53" t="s">
        <v>34</v>
      </c>
      <c r="E3" s="53"/>
      <c r="F3" s="551" t="s">
        <v>35</v>
      </c>
      <c r="G3" s="551" t="e">
        <v>#N/A</v>
      </c>
      <c r="H3" s="542" t="s">
        <v>14</v>
      </c>
      <c r="I3" s="542"/>
      <c r="J3" s="53"/>
      <c r="K3" s="505" t="s">
        <v>6</v>
      </c>
      <c r="L3" s="54" t="s">
        <v>7</v>
      </c>
      <c r="M3" s="554" t="s">
        <v>14</v>
      </c>
      <c r="N3" s="554"/>
    </row>
    <row r="4" spans="1:14" ht="15" customHeight="1" x14ac:dyDescent="0.25">
      <c r="A4" s="549"/>
      <c r="B4" s="549"/>
      <c r="C4" s="549"/>
      <c r="D4" s="55">
        <v>2025</v>
      </c>
      <c r="E4" s="56"/>
      <c r="F4" s="55">
        <v>2024</v>
      </c>
      <c r="G4" s="55">
        <v>2025</v>
      </c>
      <c r="H4" s="57" t="s">
        <v>15</v>
      </c>
      <c r="I4" s="57" t="s">
        <v>16</v>
      </c>
      <c r="J4" s="58"/>
      <c r="K4" s="55">
        <v>2024</v>
      </c>
      <c r="L4" s="55">
        <v>2025</v>
      </c>
      <c r="M4" s="57" t="s">
        <v>15</v>
      </c>
      <c r="N4" s="57" t="s">
        <v>16</v>
      </c>
    </row>
    <row r="5" spans="1:14" ht="15" customHeight="1" x14ac:dyDescent="0.25">
      <c r="A5" s="123" t="s">
        <v>27</v>
      </c>
      <c r="B5" s="123"/>
      <c r="C5" s="124"/>
      <c r="D5" s="15">
        <v>8002.0030866199977</v>
      </c>
      <c r="E5" s="46"/>
      <c r="F5" s="15">
        <v>45953.570152180007</v>
      </c>
      <c r="G5" s="15">
        <v>47105.254760819997</v>
      </c>
      <c r="H5" s="29">
        <v>1151.6846086399892</v>
      </c>
      <c r="I5" s="64">
        <v>2.5061918036532571E-2</v>
      </c>
      <c r="J5" s="46"/>
      <c r="K5" s="15">
        <v>101567.89254096002</v>
      </c>
      <c r="L5" s="15">
        <v>105101.05599999998</v>
      </c>
      <c r="M5" s="29">
        <v>3533.1634590399626</v>
      </c>
      <c r="N5" s="125">
        <v>3.4786223979345721E-2</v>
      </c>
    </row>
    <row r="6" spans="1:14" ht="15" customHeight="1" x14ac:dyDescent="0.25">
      <c r="A6" s="507" t="s">
        <v>42</v>
      </c>
      <c r="B6" s="507"/>
      <c r="C6" s="47"/>
      <c r="D6" s="85">
        <v>5844.5673412099986</v>
      </c>
      <c r="E6" s="70"/>
      <c r="F6" s="85">
        <v>32109.053299790008</v>
      </c>
      <c r="G6" s="85">
        <v>33626.686207719991</v>
      </c>
      <c r="H6" s="71">
        <v>1517.632907929983</v>
      </c>
      <c r="I6" s="86">
        <v>4.7264953399915655E-2</v>
      </c>
      <c r="J6" s="127"/>
      <c r="K6" s="85">
        <v>71877.00775681001</v>
      </c>
      <c r="L6" s="128">
        <v>73612.611999999994</v>
      </c>
      <c r="M6" s="129">
        <v>1735.6042431899841</v>
      </c>
      <c r="N6" s="130">
        <v>2.4146862777903344E-2</v>
      </c>
    </row>
    <row r="7" spans="1:14" ht="15" customHeight="1" x14ac:dyDescent="0.25">
      <c r="A7" s="131" t="s">
        <v>43</v>
      </c>
      <c r="B7" s="23" t="s">
        <v>44</v>
      </c>
      <c r="C7" s="132"/>
      <c r="D7" s="133">
        <v>8.3252E-4</v>
      </c>
      <c r="E7" s="88"/>
      <c r="F7" s="133">
        <v>1.0273470000000002E-2</v>
      </c>
      <c r="G7" s="133">
        <v>6.1154199999999999E-3</v>
      </c>
      <c r="H7" s="134">
        <v>-4.1580500000000017E-3</v>
      </c>
      <c r="I7" s="119" t="s">
        <v>37</v>
      </c>
      <c r="J7" s="78"/>
      <c r="K7" s="133">
        <v>2.1766560000000001E-2</v>
      </c>
      <c r="L7" s="133">
        <v>2.4999999999999998E-2</v>
      </c>
      <c r="M7" s="27">
        <v>3.2334399999999971E-3</v>
      </c>
      <c r="N7" s="135" t="s">
        <v>37</v>
      </c>
    </row>
    <row r="8" spans="1:14" ht="15" customHeight="1" x14ac:dyDescent="0.25">
      <c r="A8" s="131" t="s">
        <v>45</v>
      </c>
      <c r="B8" s="23" t="s">
        <v>46</v>
      </c>
      <c r="C8" s="132"/>
      <c r="D8" s="133">
        <v>8.7626190000000007E-2</v>
      </c>
      <c r="E8" s="88"/>
      <c r="F8" s="133">
        <v>0.84233659999999988</v>
      </c>
      <c r="G8" s="133">
        <v>0.88909894999999972</v>
      </c>
      <c r="H8" s="134">
        <v>4.6762349999999842E-2</v>
      </c>
      <c r="I8" s="119">
        <v>5.5515039949587619E-2</v>
      </c>
      <c r="J8" s="78"/>
      <c r="K8" s="133">
        <v>1.9933617100000001</v>
      </c>
      <c r="L8" s="133">
        <v>2.3009999999999997</v>
      </c>
      <c r="M8" s="27">
        <v>0.30763828999999965</v>
      </c>
      <c r="N8" s="135">
        <v>0.1543313932723227</v>
      </c>
    </row>
    <row r="9" spans="1:14" ht="15" customHeight="1" x14ac:dyDescent="0.25">
      <c r="A9" s="131" t="s">
        <v>47</v>
      </c>
      <c r="B9" s="23" t="s">
        <v>48</v>
      </c>
      <c r="C9" s="132"/>
      <c r="D9" s="133">
        <v>1.15242E-2</v>
      </c>
      <c r="E9" s="88"/>
      <c r="F9" s="133">
        <v>0.10253004000000002</v>
      </c>
      <c r="G9" s="133">
        <v>8.4786139999999996E-2</v>
      </c>
      <c r="H9" s="134">
        <v>-1.7743900000000021E-2</v>
      </c>
      <c r="I9" s="119">
        <v>-0.17306050012269591</v>
      </c>
      <c r="J9" s="78"/>
      <c r="K9" s="133">
        <v>0.19243773000000003</v>
      </c>
      <c r="L9" s="133">
        <v>8.5999999999999993E-2</v>
      </c>
      <c r="M9" s="27">
        <v>-0.10643773000000004</v>
      </c>
      <c r="N9" s="135">
        <v>-0.55310219051118525</v>
      </c>
    </row>
    <row r="10" spans="1:14" ht="15" customHeight="1" x14ac:dyDescent="0.25">
      <c r="A10" s="131" t="s">
        <v>49</v>
      </c>
      <c r="B10" s="23" t="s">
        <v>50</v>
      </c>
      <c r="C10" s="132"/>
      <c r="D10" s="133">
        <v>7.7129E-4</v>
      </c>
      <c r="E10" s="88"/>
      <c r="F10" s="133">
        <v>7.3155399999999988E-3</v>
      </c>
      <c r="G10" s="133">
        <v>5.62774E-3</v>
      </c>
      <c r="H10" s="134">
        <v>-1.6877999999999988E-3</v>
      </c>
      <c r="I10" s="119" t="s">
        <v>37</v>
      </c>
      <c r="J10" s="78"/>
      <c r="K10" s="133">
        <v>1.410105E-2</v>
      </c>
      <c r="L10" s="133">
        <v>5.0000000000000001E-3</v>
      </c>
      <c r="M10" s="27">
        <v>-9.1010499999999994E-3</v>
      </c>
      <c r="N10" s="135" t="s">
        <v>37</v>
      </c>
    </row>
    <row r="11" spans="1:14" ht="15" customHeight="1" x14ac:dyDescent="0.25">
      <c r="A11" s="131" t="s">
        <v>51</v>
      </c>
      <c r="B11" s="23" t="s">
        <v>52</v>
      </c>
      <c r="C11" s="132"/>
      <c r="D11" s="133">
        <v>8.9106199999999993E-3</v>
      </c>
      <c r="E11" s="88"/>
      <c r="F11" s="133">
        <v>7.8995370000000009E-2</v>
      </c>
      <c r="G11" s="133">
        <v>7.0487610000000006E-2</v>
      </c>
      <c r="H11" s="134">
        <v>-8.5077600000000031E-3</v>
      </c>
      <c r="I11" s="119">
        <v>-0.10769947656425938</v>
      </c>
      <c r="J11" s="78"/>
      <c r="K11" s="133">
        <v>0.15429741</v>
      </c>
      <c r="L11" s="133">
        <v>0.12</v>
      </c>
      <c r="M11" s="27">
        <v>-3.429741E-2</v>
      </c>
      <c r="N11" s="135">
        <v>-0.22228117762961808</v>
      </c>
    </row>
    <row r="12" spans="1:14" ht="15" customHeight="1" x14ac:dyDescent="0.25">
      <c r="A12" s="131" t="s">
        <v>53</v>
      </c>
      <c r="B12" s="23" t="s">
        <v>54</v>
      </c>
      <c r="C12" s="132"/>
      <c r="D12" s="133">
        <v>9.5763400000000009E-3</v>
      </c>
      <c r="E12" s="88"/>
      <c r="F12" s="133">
        <v>4.2291469999999991E-2</v>
      </c>
      <c r="G12" s="133">
        <v>6.9944739999999991E-2</v>
      </c>
      <c r="H12" s="134">
        <v>2.7653270000000001E-2</v>
      </c>
      <c r="I12" s="119" t="s">
        <v>37</v>
      </c>
      <c r="J12" s="78"/>
      <c r="K12" s="133">
        <v>0.21781516000000004</v>
      </c>
      <c r="L12" s="133">
        <v>8.6000000000000007E-2</v>
      </c>
      <c r="M12" s="27">
        <v>-0.13181516000000004</v>
      </c>
      <c r="N12" s="135">
        <v>-0.60516981462630981</v>
      </c>
    </row>
    <row r="13" spans="1:14" ht="15" customHeight="1" x14ac:dyDescent="0.25">
      <c r="A13" s="136">
        <v>10</v>
      </c>
      <c r="B13" s="23" t="s">
        <v>56</v>
      </c>
      <c r="C13" s="132"/>
      <c r="D13" s="133">
        <v>0.38810553000000003</v>
      </c>
      <c r="E13" s="88"/>
      <c r="F13" s="133">
        <v>2.6327809599999994</v>
      </c>
      <c r="G13" s="133">
        <v>2.6439697499999992</v>
      </c>
      <c r="H13" s="134">
        <v>1.1188789999999837E-2</v>
      </c>
      <c r="I13" s="119">
        <v>4.2497990413907782E-3</v>
      </c>
      <c r="J13" s="78"/>
      <c r="K13" s="133">
        <v>21.60316628</v>
      </c>
      <c r="L13" s="133">
        <v>5.9320000000000004</v>
      </c>
      <c r="M13" s="27">
        <v>-15.67116628</v>
      </c>
      <c r="N13" s="135">
        <v>-0.72541062161374981</v>
      </c>
    </row>
    <row r="14" spans="1:14" ht="15" customHeight="1" x14ac:dyDescent="0.25">
      <c r="A14" s="136">
        <v>11</v>
      </c>
      <c r="B14" s="23" t="s">
        <v>58</v>
      </c>
      <c r="C14" s="132"/>
      <c r="D14" s="133">
        <v>15.803361450000001</v>
      </c>
      <c r="E14" s="88"/>
      <c r="F14" s="133">
        <v>83.730414630000027</v>
      </c>
      <c r="G14" s="133">
        <v>84.578890739999991</v>
      </c>
      <c r="H14" s="134">
        <v>0.84847610999996448</v>
      </c>
      <c r="I14" s="119">
        <v>1.0133427784268401E-2</v>
      </c>
      <c r="J14" s="78"/>
      <c r="K14" s="133">
        <v>172.17445663999999</v>
      </c>
      <c r="L14" s="133">
        <v>152.87999999999994</v>
      </c>
      <c r="M14" s="27">
        <v>-19.29445664000005</v>
      </c>
      <c r="N14" s="135">
        <v>-0.11206340950064897</v>
      </c>
    </row>
    <row r="15" spans="1:14" ht="15" customHeight="1" x14ac:dyDescent="0.25">
      <c r="A15" s="136">
        <v>12</v>
      </c>
      <c r="B15" s="23" t="s">
        <v>60</v>
      </c>
      <c r="C15" s="132"/>
      <c r="D15" s="133">
        <v>0.21388536999999999</v>
      </c>
      <c r="E15" s="88"/>
      <c r="F15" s="133">
        <v>3.2374844100000013</v>
      </c>
      <c r="G15" s="133">
        <v>3.5461212000000004</v>
      </c>
      <c r="H15" s="134">
        <v>0.30863678999999911</v>
      </c>
      <c r="I15" s="119">
        <v>9.5332286094313323E-2</v>
      </c>
      <c r="J15" s="78"/>
      <c r="K15" s="133">
        <v>8.0259884100000001</v>
      </c>
      <c r="L15" s="133">
        <v>6.3909999999999991</v>
      </c>
      <c r="M15" s="27">
        <v>-1.6349884100000009</v>
      </c>
      <c r="N15" s="135">
        <v>-0.20371178308242799</v>
      </c>
    </row>
    <row r="16" spans="1:14" ht="15" customHeight="1" x14ac:dyDescent="0.25">
      <c r="A16" s="136">
        <v>13</v>
      </c>
      <c r="B16" s="23" t="s">
        <v>62</v>
      </c>
      <c r="C16" s="132"/>
      <c r="D16" s="133">
        <v>95.070696510000005</v>
      </c>
      <c r="E16" s="88"/>
      <c r="F16" s="133">
        <v>649.81332114999987</v>
      </c>
      <c r="G16" s="133">
        <v>664.49084856999957</v>
      </c>
      <c r="H16" s="134">
        <v>14.677527419999706</v>
      </c>
      <c r="I16" s="119">
        <v>2.2587298447536153E-2</v>
      </c>
      <c r="J16" s="78"/>
      <c r="K16" s="133">
        <v>1280.30532154</v>
      </c>
      <c r="L16" s="133">
        <v>1363.325</v>
      </c>
      <c r="M16" s="27">
        <v>83.019678460000023</v>
      </c>
      <c r="N16" s="135">
        <v>6.4843656480425116E-2</v>
      </c>
    </row>
    <row r="17" spans="1:14" ht="15" customHeight="1" x14ac:dyDescent="0.25">
      <c r="A17" s="136">
        <v>14</v>
      </c>
      <c r="B17" s="23" t="s">
        <v>64</v>
      </c>
      <c r="C17" s="132"/>
      <c r="D17" s="133">
        <v>3.3002524099999992</v>
      </c>
      <c r="E17" s="88"/>
      <c r="F17" s="133">
        <v>30.410353649999998</v>
      </c>
      <c r="G17" s="133">
        <v>26.508807640000015</v>
      </c>
      <c r="H17" s="134">
        <v>-3.9015460099999828</v>
      </c>
      <c r="I17" s="119">
        <v>-0.12829663393276525</v>
      </c>
      <c r="J17" s="78"/>
      <c r="K17" s="133">
        <v>58.210066500000003</v>
      </c>
      <c r="L17" s="133">
        <v>50.038000000000004</v>
      </c>
      <c r="M17" s="27">
        <v>-8.1720664999999997</v>
      </c>
      <c r="N17" s="135">
        <v>-0.1403892314742502</v>
      </c>
    </row>
    <row r="18" spans="1:14" ht="15" customHeight="1" x14ac:dyDescent="0.25">
      <c r="A18" s="136">
        <v>15</v>
      </c>
      <c r="B18" s="23" t="s">
        <v>66</v>
      </c>
      <c r="C18" s="132"/>
      <c r="D18" s="133">
        <v>27.711122729999996</v>
      </c>
      <c r="E18" s="88"/>
      <c r="F18" s="133">
        <v>140.35106339000012</v>
      </c>
      <c r="G18" s="133">
        <v>128.27577531000003</v>
      </c>
      <c r="H18" s="134">
        <v>-12.075288080000092</v>
      </c>
      <c r="I18" s="119">
        <v>-8.6036313429602718E-2</v>
      </c>
      <c r="J18" s="78"/>
      <c r="K18" s="133">
        <v>273.53111733000009</v>
      </c>
      <c r="L18" s="133">
        <v>220.84</v>
      </c>
      <c r="M18" s="27">
        <v>-52.691117330000083</v>
      </c>
      <c r="N18" s="135">
        <v>-0.19263299124549393</v>
      </c>
    </row>
    <row r="19" spans="1:14" ht="15" customHeight="1" x14ac:dyDescent="0.25">
      <c r="A19" s="136">
        <v>16</v>
      </c>
      <c r="B19" s="23" t="s">
        <v>67</v>
      </c>
      <c r="C19" s="132"/>
      <c r="D19" s="133">
        <v>5688.7323190799989</v>
      </c>
      <c r="E19" s="88"/>
      <c r="F19" s="133">
        <v>31175.067031110008</v>
      </c>
      <c r="G19" s="133">
        <v>32686.498687689993</v>
      </c>
      <c r="H19" s="134">
        <v>1511.4316565799854</v>
      </c>
      <c r="I19" s="119">
        <v>4.8482065975085309E-2</v>
      </c>
      <c r="J19" s="78"/>
      <c r="K19" s="133">
        <v>70016.500276900013</v>
      </c>
      <c r="L19" s="133">
        <v>71762.403999999995</v>
      </c>
      <c r="M19" s="27">
        <v>1745.903723099982</v>
      </c>
      <c r="N19" s="135">
        <v>2.4935603981851573E-2</v>
      </c>
    </row>
    <row r="20" spans="1:14" ht="15" customHeight="1" x14ac:dyDescent="0.25">
      <c r="A20" s="136">
        <v>17</v>
      </c>
      <c r="B20" s="23" t="s">
        <v>69</v>
      </c>
      <c r="C20" s="132"/>
      <c r="D20" s="133">
        <v>1.22420102</v>
      </c>
      <c r="E20" s="88"/>
      <c r="F20" s="133">
        <v>0.29784260000000001</v>
      </c>
      <c r="G20" s="133">
        <v>8.8825469099999967</v>
      </c>
      <c r="H20" s="134">
        <v>8.5847043099999976</v>
      </c>
      <c r="I20" s="119" t="s">
        <v>37</v>
      </c>
      <c r="J20" s="78"/>
      <c r="K20" s="133">
        <v>0.63084203999999999</v>
      </c>
      <c r="L20" s="133">
        <v>14.878</v>
      </c>
      <c r="M20" s="27">
        <v>14.247157960000001</v>
      </c>
      <c r="N20" s="135" t="s">
        <v>37</v>
      </c>
    </row>
    <row r="21" spans="1:14" ht="15" customHeight="1" x14ac:dyDescent="0.25">
      <c r="A21" s="136">
        <v>18</v>
      </c>
      <c r="B21" s="23" t="s">
        <v>71</v>
      </c>
      <c r="C21" s="132"/>
      <c r="D21" s="133">
        <v>12.004155950000001</v>
      </c>
      <c r="E21" s="88"/>
      <c r="F21" s="133">
        <v>22.429265399999998</v>
      </c>
      <c r="G21" s="133">
        <v>20.134499310000002</v>
      </c>
      <c r="H21" s="134">
        <v>-2.294766089999996</v>
      </c>
      <c r="I21" s="119">
        <v>-0.10231124600273334</v>
      </c>
      <c r="J21" s="78"/>
      <c r="K21" s="133">
        <v>43.432741549999996</v>
      </c>
      <c r="L21" s="133">
        <v>33.300999999999995</v>
      </c>
      <c r="M21" s="27">
        <v>-10.131741550000001</v>
      </c>
      <c r="N21" s="135">
        <v>-0.23327428084032609</v>
      </c>
    </row>
    <row r="22" spans="1:14" ht="15" customHeight="1" x14ac:dyDescent="0.25">
      <c r="A22" s="507" t="s">
        <v>72</v>
      </c>
      <c r="B22" s="47"/>
      <c r="C22" s="47"/>
      <c r="D22" s="85">
        <v>1768.8164542</v>
      </c>
      <c r="E22" s="70"/>
      <c r="F22" s="85">
        <v>10271.519908910002</v>
      </c>
      <c r="G22" s="85">
        <v>10597.080412949999</v>
      </c>
      <c r="H22" s="71">
        <v>325.56050403999689</v>
      </c>
      <c r="I22" s="86">
        <v>3.1695455680087914E-2</v>
      </c>
      <c r="J22" s="127"/>
      <c r="K22" s="85">
        <v>22338.807147610001</v>
      </c>
      <c r="L22" s="137">
        <v>22545.750000000007</v>
      </c>
      <c r="M22" s="106">
        <v>206.94285239000601</v>
      </c>
      <c r="N22" s="138">
        <v>9.2638273396861148E-3</v>
      </c>
    </row>
    <row r="23" spans="1:14" ht="15" customHeight="1" x14ac:dyDescent="0.25">
      <c r="A23" s="136">
        <v>20</v>
      </c>
      <c r="B23" s="23" t="s">
        <v>73</v>
      </c>
      <c r="C23" s="132"/>
      <c r="D23" s="133">
        <v>872.70449189999999</v>
      </c>
      <c r="E23" s="88"/>
      <c r="F23" s="133">
        <v>4561.4601657900012</v>
      </c>
      <c r="G23" s="133">
        <v>4709.4103560900003</v>
      </c>
      <c r="H23" s="134">
        <v>147.95019029999912</v>
      </c>
      <c r="I23" s="119">
        <v>3.2434831155513377E-2</v>
      </c>
      <c r="J23" s="78"/>
      <c r="K23" s="133">
        <v>9803.9388879699982</v>
      </c>
      <c r="L23" s="133">
        <v>9864.854000000003</v>
      </c>
      <c r="M23" s="27">
        <v>60.915112030004821</v>
      </c>
      <c r="N23" s="135">
        <v>6.2133304507590026E-3</v>
      </c>
    </row>
    <row r="24" spans="1:14" ht="15" customHeight="1" x14ac:dyDescent="0.25">
      <c r="A24" s="136">
        <v>21</v>
      </c>
      <c r="B24" s="23" t="s">
        <v>75</v>
      </c>
      <c r="C24" s="132"/>
      <c r="D24" s="133">
        <v>0.28147243999999999</v>
      </c>
      <c r="E24" s="88"/>
      <c r="F24" s="133">
        <v>552.50962256999969</v>
      </c>
      <c r="G24" s="133">
        <v>640.31459609999979</v>
      </c>
      <c r="H24" s="134">
        <v>87.804973530000098</v>
      </c>
      <c r="I24" s="119">
        <v>0.15892026119214919</v>
      </c>
      <c r="J24" s="78"/>
      <c r="K24" s="133">
        <v>1311.6388841200001</v>
      </c>
      <c r="L24" s="133">
        <v>1453.6929999999993</v>
      </c>
      <c r="M24" s="27">
        <v>142.05411587999924</v>
      </c>
      <c r="N24" s="135">
        <v>0.10830276351200552</v>
      </c>
    </row>
    <row r="25" spans="1:14" ht="15" customHeight="1" x14ac:dyDescent="0.25">
      <c r="A25" s="136">
        <v>22</v>
      </c>
      <c r="B25" s="23" t="s">
        <v>77</v>
      </c>
      <c r="C25" s="132"/>
      <c r="D25" s="133">
        <v>5.47253159</v>
      </c>
      <c r="E25" s="88"/>
      <c r="F25" s="133">
        <v>29.809970710000002</v>
      </c>
      <c r="G25" s="133">
        <v>31.035693509999998</v>
      </c>
      <c r="H25" s="134">
        <v>1.2257227999999962</v>
      </c>
      <c r="I25" s="119">
        <v>4.1117880051751099E-2</v>
      </c>
      <c r="J25" s="78"/>
      <c r="K25" s="133">
        <v>63.436532030000002</v>
      </c>
      <c r="L25" s="133">
        <v>64.599000000000004</v>
      </c>
      <c r="M25" s="27">
        <v>1.1624679700000016</v>
      </c>
      <c r="N25" s="135">
        <v>1.8324897859332223E-2</v>
      </c>
    </row>
    <row r="26" spans="1:14" ht="15" customHeight="1" x14ac:dyDescent="0.25">
      <c r="A26" s="136">
        <v>23</v>
      </c>
      <c r="B26" s="23" t="s">
        <v>79</v>
      </c>
      <c r="C26" s="132"/>
      <c r="D26" s="133">
        <v>162.61975524999997</v>
      </c>
      <c r="E26" s="88"/>
      <c r="F26" s="133">
        <v>1137.1575302700005</v>
      </c>
      <c r="G26" s="133">
        <v>1070.7944275499999</v>
      </c>
      <c r="H26" s="134">
        <v>-66.363102720000597</v>
      </c>
      <c r="I26" s="119">
        <v>-5.8358759409739558E-2</v>
      </c>
      <c r="J26" s="78"/>
      <c r="K26" s="133">
        <v>2192.6099859400006</v>
      </c>
      <c r="L26" s="133">
        <v>2130.3489999999997</v>
      </c>
      <c r="M26" s="27">
        <v>-62.260985940000865</v>
      </c>
      <c r="N26" s="135">
        <v>-2.8395832518891329E-2</v>
      </c>
    </row>
    <row r="27" spans="1:14" ht="15" customHeight="1" x14ac:dyDescent="0.25">
      <c r="A27" s="136">
        <v>24</v>
      </c>
      <c r="B27" s="23" t="s">
        <v>81</v>
      </c>
      <c r="C27" s="132"/>
      <c r="D27" s="133">
        <v>0.63926494</v>
      </c>
      <c r="E27" s="88"/>
      <c r="F27" s="133">
        <v>29.696354419999999</v>
      </c>
      <c r="G27" s="133">
        <v>34.557546619999989</v>
      </c>
      <c r="H27" s="134">
        <v>4.8611921999999907</v>
      </c>
      <c r="I27" s="119">
        <v>0.16369659828433547</v>
      </c>
      <c r="J27" s="78"/>
      <c r="K27" s="133">
        <v>63.841380700000009</v>
      </c>
      <c r="L27" s="133">
        <v>74.491</v>
      </c>
      <c r="M27" s="27">
        <v>10.649619299999991</v>
      </c>
      <c r="N27" s="135">
        <v>0.1668137371596663</v>
      </c>
    </row>
    <row r="28" spans="1:14" ht="15" customHeight="1" x14ac:dyDescent="0.25">
      <c r="A28" s="136">
        <v>25</v>
      </c>
      <c r="B28" s="23" t="s">
        <v>83</v>
      </c>
      <c r="C28" s="132"/>
      <c r="D28" s="133">
        <v>727.09893807999993</v>
      </c>
      <c r="E28" s="88"/>
      <c r="F28" s="133">
        <v>3960.8862651500003</v>
      </c>
      <c r="G28" s="133">
        <v>4110.967793079999</v>
      </c>
      <c r="H28" s="134">
        <v>150.08152792999863</v>
      </c>
      <c r="I28" s="119">
        <v>3.7890895593366558E-2</v>
      </c>
      <c r="J28" s="78"/>
      <c r="K28" s="133">
        <v>8903.3414768500024</v>
      </c>
      <c r="L28" s="133">
        <v>8957.7640000000047</v>
      </c>
      <c r="M28" s="27">
        <v>54.422523150002235</v>
      </c>
      <c r="N28" s="135">
        <v>6.1125952870064726E-3</v>
      </c>
    </row>
    <row r="29" spans="1:14" ht="15" customHeight="1" x14ac:dyDescent="0.25">
      <c r="A29" s="507" t="s">
        <v>118</v>
      </c>
      <c r="B29" s="47"/>
      <c r="C29" s="47"/>
      <c r="D29" s="85">
        <v>7.1223304799999987</v>
      </c>
      <c r="E29" s="70"/>
      <c r="F29" s="85">
        <v>56.125567540000013</v>
      </c>
      <c r="G29" s="85">
        <v>39.323282519999971</v>
      </c>
      <c r="H29" s="71">
        <v>-16.802285020000042</v>
      </c>
      <c r="I29" s="86">
        <v>-0.2993695343574968</v>
      </c>
      <c r="J29" s="127"/>
      <c r="K29" s="85">
        <v>126.43509892000006</v>
      </c>
      <c r="L29" s="137">
        <v>93.445999999999998</v>
      </c>
      <c r="M29" s="106">
        <v>-32.98909892000006</v>
      </c>
      <c r="N29" s="138">
        <v>-0.26091725479546957</v>
      </c>
    </row>
    <row r="30" spans="1:14" ht="15" customHeight="1" x14ac:dyDescent="0.25">
      <c r="A30" s="136">
        <v>30</v>
      </c>
      <c r="B30" s="23" t="s">
        <v>86</v>
      </c>
      <c r="C30" s="132"/>
      <c r="D30" s="133">
        <v>5.5593569399999989</v>
      </c>
      <c r="E30" s="88"/>
      <c r="F30" s="133">
        <v>51.969220470000018</v>
      </c>
      <c r="G30" s="133">
        <v>34.072313909999977</v>
      </c>
      <c r="H30" s="134">
        <v>-17.896906560000041</v>
      </c>
      <c r="I30" s="119">
        <v>-0.34437512046830276</v>
      </c>
      <c r="J30" s="78"/>
      <c r="K30" s="133">
        <v>117.24039509000005</v>
      </c>
      <c r="L30" s="133">
        <v>79.924999999999997</v>
      </c>
      <c r="M30" s="27">
        <v>-37.315395090000052</v>
      </c>
      <c r="N30" s="135">
        <v>-0.31828104179753691</v>
      </c>
    </row>
    <row r="31" spans="1:14" ht="15" customHeight="1" x14ac:dyDescent="0.25">
      <c r="A31" s="136">
        <v>31</v>
      </c>
      <c r="B31" s="23" t="s">
        <v>88</v>
      </c>
      <c r="C31" s="132"/>
      <c r="D31" s="133">
        <v>0.20088533999999997</v>
      </c>
      <c r="E31" s="88"/>
      <c r="F31" s="133">
        <v>1.73926811</v>
      </c>
      <c r="G31" s="133">
        <v>1.92584047</v>
      </c>
      <c r="H31" s="134">
        <v>0.18657235999999999</v>
      </c>
      <c r="I31" s="119">
        <v>0.10727061510947844</v>
      </c>
      <c r="J31" s="78"/>
      <c r="K31" s="133">
        <v>2.5616012700000002</v>
      </c>
      <c r="L31" s="133">
        <v>6.2919999999999998</v>
      </c>
      <c r="M31" s="27">
        <v>3.7303987299999997</v>
      </c>
      <c r="N31" s="135">
        <v>1.4562761088887184</v>
      </c>
    </row>
    <row r="32" spans="1:14" ht="15" customHeight="1" x14ac:dyDescent="0.25">
      <c r="A32" s="136">
        <v>32</v>
      </c>
      <c r="B32" s="23" t="s">
        <v>90</v>
      </c>
      <c r="C32" s="132"/>
      <c r="D32" s="133">
        <v>0.50097871999999999</v>
      </c>
      <c r="E32" s="88"/>
      <c r="F32" s="133">
        <v>1.6831721599999991</v>
      </c>
      <c r="G32" s="133">
        <v>2.4070311899999992</v>
      </c>
      <c r="H32" s="134">
        <v>0.72385903000000007</v>
      </c>
      <c r="I32" s="119">
        <v>0.43005644176053881</v>
      </c>
      <c r="J32" s="78"/>
      <c r="K32" s="133">
        <v>4.2007802999999999</v>
      </c>
      <c r="L32" s="133">
        <v>6.2190000000000012</v>
      </c>
      <c r="M32" s="27">
        <v>2.0182197000000013</v>
      </c>
      <c r="N32" s="135">
        <v>0.48043924125239346</v>
      </c>
    </row>
    <row r="33" spans="1:14" ht="15" customHeight="1" x14ac:dyDescent="0.25">
      <c r="A33" s="136">
        <v>33</v>
      </c>
      <c r="B33" s="23" t="s">
        <v>92</v>
      </c>
      <c r="C33" s="132"/>
      <c r="D33" s="133">
        <v>0.86110947999999998</v>
      </c>
      <c r="E33" s="88"/>
      <c r="F33" s="133">
        <v>0.73390679999999997</v>
      </c>
      <c r="G33" s="133">
        <v>0.91809695000000002</v>
      </c>
      <c r="H33" s="134">
        <v>0.18419015000000005</v>
      </c>
      <c r="I33" s="119">
        <v>0.25097212616097853</v>
      </c>
      <c r="J33" s="78"/>
      <c r="K33" s="133">
        <v>2.4292476399999998</v>
      </c>
      <c r="L33" s="133">
        <v>1.002</v>
      </c>
      <c r="M33" s="27">
        <v>-1.4272476399999998</v>
      </c>
      <c r="N33" s="135">
        <v>-0.58752661379553706</v>
      </c>
    </row>
    <row r="34" spans="1:14" ht="15" customHeight="1" x14ac:dyDescent="0.25">
      <c r="A34" s="136">
        <v>34</v>
      </c>
      <c r="B34" s="23" t="s">
        <v>94</v>
      </c>
      <c r="C34" s="132"/>
      <c r="D34" s="133">
        <v>0</v>
      </c>
      <c r="E34" s="88"/>
      <c r="F34" s="133">
        <v>0</v>
      </c>
      <c r="G34" s="133">
        <v>0</v>
      </c>
      <c r="H34" s="134">
        <v>0</v>
      </c>
      <c r="I34" s="119" t="s">
        <v>37</v>
      </c>
      <c r="J34" s="78"/>
      <c r="K34" s="133">
        <v>3.0746200000000001E-3</v>
      </c>
      <c r="L34" s="133">
        <v>8.0000000000000002E-3</v>
      </c>
      <c r="M34" s="27">
        <v>4.92538E-3</v>
      </c>
      <c r="N34" s="135" t="s">
        <v>37</v>
      </c>
    </row>
    <row r="35" spans="1:14" ht="15" customHeight="1" x14ac:dyDescent="0.25">
      <c r="A35" s="507" t="s">
        <v>95</v>
      </c>
      <c r="B35" s="47"/>
      <c r="C35" s="47"/>
      <c r="D35" s="85">
        <v>358.13505720000001</v>
      </c>
      <c r="E35" s="70"/>
      <c r="F35" s="85">
        <v>2166.7189003599997</v>
      </c>
      <c r="G35" s="85">
        <v>1738.9085473299999</v>
      </c>
      <c r="H35" s="71">
        <v>-427.81035302999976</v>
      </c>
      <c r="I35" s="86">
        <v>-0.19744617216331994</v>
      </c>
      <c r="J35" s="127"/>
      <c r="K35" s="85">
        <v>5284.9510400300005</v>
      </c>
      <c r="L35" s="137">
        <v>4755.1499999999987</v>
      </c>
      <c r="M35" s="106">
        <v>-529.80104003000179</v>
      </c>
      <c r="N35" s="138">
        <v>-0.10024710465945852</v>
      </c>
    </row>
    <row r="36" spans="1:14" ht="15" customHeight="1" x14ac:dyDescent="0.25">
      <c r="A36" s="136">
        <v>40</v>
      </c>
      <c r="B36" s="23" t="s">
        <v>97</v>
      </c>
      <c r="C36" s="132"/>
      <c r="D36" s="133">
        <v>10.210309480000001</v>
      </c>
      <c r="E36" s="88"/>
      <c r="F36" s="133">
        <v>53.651423639999997</v>
      </c>
      <c r="G36" s="133">
        <v>529.39292373000023</v>
      </c>
      <c r="H36" s="134">
        <v>475.74150009000022</v>
      </c>
      <c r="I36" s="119">
        <v>8.8672670325062839</v>
      </c>
      <c r="J36" s="78"/>
      <c r="K36" s="133">
        <v>72.883429839999991</v>
      </c>
      <c r="L36" s="133">
        <v>1286.5110000000004</v>
      </c>
      <c r="M36" s="27">
        <v>1213.6275701600005</v>
      </c>
      <c r="N36" s="135" t="s">
        <v>37</v>
      </c>
    </row>
    <row r="37" spans="1:14" ht="15" customHeight="1" x14ac:dyDescent="0.25">
      <c r="A37" s="136">
        <v>41</v>
      </c>
      <c r="B37" s="23" t="s">
        <v>99</v>
      </c>
      <c r="C37" s="132"/>
      <c r="D37" s="133">
        <v>60.863637919999995</v>
      </c>
      <c r="E37" s="88"/>
      <c r="F37" s="133">
        <v>243.25075288000002</v>
      </c>
      <c r="G37" s="133">
        <v>227.05361293999997</v>
      </c>
      <c r="H37" s="134">
        <v>-16.197139940000056</v>
      </c>
      <c r="I37" s="119">
        <v>-6.6586186263482561E-2</v>
      </c>
      <c r="J37" s="78"/>
      <c r="K37" s="133">
        <v>1030.6247620900001</v>
      </c>
      <c r="L37" s="133">
        <v>1167.9199999999992</v>
      </c>
      <c r="M37" s="27">
        <v>137.29523790999906</v>
      </c>
      <c r="N37" s="135">
        <v>0.13321554358113663</v>
      </c>
    </row>
    <row r="38" spans="1:14" ht="15" customHeight="1" x14ac:dyDescent="0.25">
      <c r="A38" s="136">
        <v>42</v>
      </c>
      <c r="B38" s="23" t="s">
        <v>101</v>
      </c>
      <c r="C38" s="132"/>
      <c r="D38" s="133">
        <v>135.49604588</v>
      </c>
      <c r="E38" s="88"/>
      <c r="F38" s="133">
        <v>201.18582762999995</v>
      </c>
      <c r="G38" s="133">
        <v>206.80111395999987</v>
      </c>
      <c r="H38" s="134">
        <v>5.6152863299999183</v>
      </c>
      <c r="I38" s="119">
        <v>2.7910943808263422E-2</v>
      </c>
      <c r="J38" s="78"/>
      <c r="K38" s="133">
        <v>521.67524886000001</v>
      </c>
      <c r="L38" s="133">
        <v>478.61400000000003</v>
      </c>
      <c r="M38" s="27">
        <v>-43.061248859999978</v>
      </c>
      <c r="N38" s="135">
        <v>-8.2544166996805668E-2</v>
      </c>
    </row>
    <row r="39" spans="1:14" ht="15" customHeight="1" x14ac:dyDescent="0.25">
      <c r="A39" s="136">
        <v>43</v>
      </c>
      <c r="B39" s="23" t="s">
        <v>103</v>
      </c>
      <c r="C39" s="132"/>
      <c r="D39" s="133">
        <v>20.412340140000001</v>
      </c>
      <c r="E39" s="88"/>
      <c r="F39" s="133">
        <v>146.85478575999997</v>
      </c>
      <c r="G39" s="133">
        <v>120.29836617999999</v>
      </c>
      <c r="H39" s="134">
        <v>-26.556419579999982</v>
      </c>
      <c r="I39" s="119">
        <v>-0.18083455328041054</v>
      </c>
      <c r="J39" s="78"/>
      <c r="K39" s="133">
        <v>316.45562273000007</v>
      </c>
      <c r="L39" s="133">
        <v>404.97199999999987</v>
      </c>
      <c r="M39" s="27">
        <v>88.516377269999793</v>
      </c>
      <c r="N39" s="135">
        <v>0.27971181711478699</v>
      </c>
    </row>
    <row r="40" spans="1:14" ht="15" customHeight="1" x14ac:dyDescent="0.25">
      <c r="A40" s="136">
        <v>44</v>
      </c>
      <c r="B40" s="23" t="s">
        <v>105</v>
      </c>
      <c r="C40" s="132"/>
      <c r="D40" s="133">
        <v>96.950585060000009</v>
      </c>
      <c r="E40" s="88"/>
      <c r="F40" s="133">
        <v>400.44900425999998</v>
      </c>
      <c r="G40" s="133">
        <v>415.20228593999991</v>
      </c>
      <c r="H40" s="134">
        <v>14.75328167999993</v>
      </c>
      <c r="I40" s="119">
        <v>3.684184883231989E-2</v>
      </c>
      <c r="J40" s="78"/>
      <c r="K40" s="133">
        <v>894.63006270000005</v>
      </c>
      <c r="L40" s="133">
        <v>907.697</v>
      </c>
      <c r="M40" s="27">
        <v>13.06693729999995</v>
      </c>
      <c r="N40" s="135">
        <v>1.4605967141953391E-2</v>
      </c>
    </row>
    <row r="41" spans="1:14" ht="15" customHeight="1" x14ac:dyDescent="0.25">
      <c r="A41" s="136">
        <v>45</v>
      </c>
      <c r="B41" s="23" t="s">
        <v>107</v>
      </c>
      <c r="C41" s="132"/>
      <c r="D41" s="133">
        <v>34.202138720000001</v>
      </c>
      <c r="E41" s="88"/>
      <c r="F41" s="133">
        <v>1101.32710619</v>
      </c>
      <c r="G41" s="133">
        <v>240.16024457999993</v>
      </c>
      <c r="H41" s="134">
        <v>-861.16686161000007</v>
      </c>
      <c r="I41" s="119">
        <v>-0.7819355909518787</v>
      </c>
      <c r="J41" s="78"/>
      <c r="K41" s="133">
        <v>2428.68191381</v>
      </c>
      <c r="L41" s="133">
        <v>509.43099999999993</v>
      </c>
      <c r="M41" s="27">
        <v>-1919.2509138099999</v>
      </c>
      <c r="N41" s="135">
        <v>-0.7902438367481277</v>
      </c>
    </row>
    <row r="42" spans="1:14" ht="15" customHeight="1" x14ac:dyDescent="0.25">
      <c r="A42" s="136">
        <v>46</v>
      </c>
      <c r="B42" s="23" t="s">
        <v>109</v>
      </c>
      <c r="C42" s="132"/>
      <c r="D42" s="133">
        <v>0</v>
      </c>
      <c r="E42" s="88"/>
      <c r="F42" s="133">
        <v>20</v>
      </c>
      <c r="G42" s="133">
        <v>0</v>
      </c>
      <c r="H42" s="134">
        <v>-20</v>
      </c>
      <c r="I42" s="119" t="s">
        <v>37</v>
      </c>
      <c r="J42" s="78"/>
      <c r="K42" s="133">
        <v>20</v>
      </c>
      <c r="L42" s="133">
        <v>5.0000000000000001E-3</v>
      </c>
      <c r="M42" s="27">
        <v>-19.995000000000001</v>
      </c>
      <c r="N42" s="135" t="s">
        <v>37</v>
      </c>
    </row>
    <row r="43" spans="1:14" ht="15" customHeight="1" x14ac:dyDescent="0.25">
      <c r="A43" s="507" t="s">
        <v>119</v>
      </c>
      <c r="B43" s="47"/>
      <c r="C43" s="47"/>
      <c r="D43" s="85">
        <v>23.361903529999999</v>
      </c>
      <c r="E43" s="70"/>
      <c r="F43" s="85">
        <v>1350.1524755799996</v>
      </c>
      <c r="G43" s="85">
        <v>1103.2563103</v>
      </c>
      <c r="H43" s="71">
        <v>-246.89616527999965</v>
      </c>
      <c r="I43" s="86">
        <v>-0.18286539464658447</v>
      </c>
      <c r="J43" s="127"/>
      <c r="K43" s="85">
        <v>1940.6914975899999</v>
      </c>
      <c r="L43" s="137">
        <v>4094.098</v>
      </c>
      <c r="M43" s="106">
        <v>2153.40650241</v>
      </c>
      <c r="N43" s="138">
        <v>1.1096078408568055</v>
      </c>
    </row>
    <row r="44" spans="1:14" ht="15" customHeight="1" x14ac:dyDescent="0.25">
      <c r="A44" s="139">
        <v>51</v>
      </c>
      <c r="B44" s="140" t="s">
        <v>112</v>
      </c>
      <c r="C44" s="141"/>
      <c r="D44" s="142">
        <v>23.361903529999999</v>
      </c>
      <c r="E44" s="88"/>
      <c r="F44" s="142">
        <v>1350.1524755799996</v>
      </c>
      <c r="G44" s="142">
        <v>1103.2563103</v>
      </c>
      <c r="H44" s="143">
        <v>-246.89616527999965</v>
      </c>
      <c r="I44" s="144">
        <v>-0.18286539464658447</v>
      </c>
      <c r="J44" s="78"/>
      <c r="K44" s="142">
        <v>1940.6914975899999</v>
      </c>
      <c r="L44" s="142">
        <v>4094.098</v>
      </c>
      <c r="M44" s="145">
        <v>2153.40650241</v>
      </c>
      <c r="N44" s="146">
        <v>1.1096078408568055</v>
      </c>
    </row>
    <row r="45" spans="1:14" ht="15" customHeight="1" x14ac:dyDescent="0.25">
      <c r="A45" s="93">
        <v>58</v>
      </c>
      <c r="B45" s="50" t="s">
        <v>114</v>
      </c>
      <c r="C45" s="94"/>
      <c r="D45" s="147">
        <v>0</v>
      </c>
      <c r="E45" s="148"/>
      <c r="F45" s="147">
        <v>0</v>
      </c>
      <c r="G45" s="147">
        <v>0</v>
      </c>
      <c r="H45" s="149">
        <v>0</v>
      </c>
      <c r="I45" s="98" t="s">
        <v>37</v>
      </c>
      <c r="J45" s="96"/>
      <c r="K45" s="147">
        <v>0</v>
      </c>
      <c r="L45" s="147">
        <v>0</v>
      </c>
      <c r="M45" s="150">
        <v>0</v>
      </c>
      <c r="N45" s="151" t="s">
        <v>37</v>
      </c>
    </row>
    <row r="46" spans="1:14" ht="15" customHeight="1" x14ac:dyDescent="0.25">
      <c r="A46" s="152" t="s">
        <v>33</v>
      </c>
      <c r="B46" s="153"/>
      <c r="C46" s="154"/>
      <c r="D46" s="153"/>
      <c r="E46" s="154"/>
      <c r="F46" s="154"/>
      <c r="G46" s="153"/>
      <c r="H46" s="153"/>
      <c r="I46" s="153"/>
      <c r="J46" s="153"/>
      <c r="K46" s="153"/>
      <c r="L46" s="153"/>
      <c r="M46" s="155"/>
      <c r="N46" s="155"/>
    </row>
    <row r="47" spans="1:14" ht="15" customHeight="1" x14ac:dyDescent="0.25">
      <c r="A47" s="158"/>
      <c r="B47" s="158"/>
      <c r="C47" s="159"/>
      <c r="D47" s="70"/>
      <c r="E47" s="70"/>
      <c r="F47" s="70"/>
      <c r="G47" s="70"/>
      <c r="H47" s="70"/>
      <c r="I47" s="70"/>
      <c r="J47" s="70"/>
      <c r="K47" s="70"/>
      <c r="L47" s="160"/>
      <c r="M47" s="21"/>
      <c r="N47" s="21"/>
    </row>
    <row r="48" spans="1:14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  <c r="J48" s="21"/>
      <c r="K48" s="21"/>
      <c r="L48" s="160"/>
      <c r="M48" s="21"/>
      <c r="N48" s="21"/>
    </row>
    <row r="49" spans="1:14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3"/>
      <c r="K49" s="23"/>
      <c r="L49" s="23"/>
      <c r="M49" s="23"/>
      <c r="N49" s="23"/>
    </row>
    <row r="50" spans="1:14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3"/>
      <c r="K50" s="23"/>
      <c r="L50" s="23"/>
      <c r="M50" s="23"/>
      <c r="N50" s="23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61"/>
      <c r="M51" s="1"/>
      <c r="N51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37">
    <pageSetUpPr fitToPage="1"/>
  </sheetPr>
  <dimension ref="A1:N38"/>
  <sheetViews>
    <sheetView showGridLines="0" zoomScaleNormal="100" workbookViewId="0"/>
  </sheetViews>
  <sheetFormatPr baseColWidth="10" defaultColWidth="10" defaultRowHeight="15.75" outlineLevelRow="1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510" t="s">
        <v>350</v>
      </c>
    </row>
    <row r="2" spans="1:14" ht="15" customHeight="1" x14ac:dyDescent="0.25">
      <c r="A2" s="544" t="s">
        <v>41</v>
      </c>
      <c r="B2" s="544"/>
      <c r="C2" s="544"/>
      <c r="D2" s="122" t="s">
        <v>11</v>
      </c>
      <c r="E2" s="52"/>
      <c r="F2" s="550" t="s">
        <v>12</v>
      </c>
      <c r="G2" s="550"/>
      <c r="H2" s="550"/>
      <c r="I2" s="550"/>
      <c r="J2" s="52"/>
      <c r="K2" s="540" t="s">
        <v>13</v>
      </c>
      <c r="L2" s="540"/>
      <c r="M2" s="540"/>
      <c r="N2" s="540"/>
    </row>
    <row r="3" spans="1:14" ht="15" customHeight="1" x14ac:dyDescent="0.25">
      <c r="A3" s="545"/>
      <c r="B3" s="545"/>
      <c r="C3" s="545"/>
      <c r="D3" s="53" t="s">
        <v>34</v>
      </c>
      <c r="E3" s="53"/>
      <c r="F3" s="551" t="s">
        <v>35</v>
      </c>
      <c r="G3" s="551" t="e">
        <v>#N/A</v>
      </c>
      <c r="H3" s="542" t="s">
        <v>14</v>
      </c>
      <c r="I3" s="542"/>
      <c r="J3" s="53"/>
      <c r="K3" s="7" t="s">
        <v>6</v>
      </c>
      <c r="L3" s="54" t="s">
        <v>7</v>
      </c>
      <c r="M3" s="554" t="s">
        <v>14</v>
      </c>
      <c r="N3" s="554"/>
    </row>
    <row r="4" spans="1:14" ht="15" customHeight="1" x14ac:dyDescent="0.25">
      <c r="A4" s="578"/>
      <c r="B4" s="578"/>
      <c r="C4" s="578"/>
      <c r="D4" s="163">
        <v>2025</v>
      </c>
      <c r="E4" s="56"/>
      <c r="F4" s="55">
        <v>2024</v>
      </c>
      <c r="G4" s="55">
        <v>2025</v>
      </c>
      <c r="H4" s="57" t="s">
        <v>15</v>
      </c>
      <c r="I4" s="57" t="s">
        <v>16</v>
      </c>
      <c r="J4" s="58"/>
      <c r="K4" s="55">
        <v>2024</v>
      </c>
      <c r="L4" s="55">
        <v>2025</v>
      </c>
      <c r="M4" s="57" t="s">
        <v>15</v>
      </c>
      <c r="N4" s="57" t="s">
        <v>16</v>
      </c>
    </row>
    <row r="5" spans="1:14" ht="15" customHeight="1" x14ac:dyDescent="0.25">
      <c r="A5" s="164" t="s">
        <v>17</v>
      </c>
      <c r="B5" s="165"/>
      <c r="C5" s="165"/>
      <c r="D5" s="166">
        <v>11240.419652819997</v>
      </c>
      <c r="E5" s="46"/>
      <c r="F5" s="15">
        <v>59620.182197560003</v>
      </c>
      <c r="G5" s="15">
        <v>60838.715427750154</v>
      </c>
      <c r="H5" s="167">
        <v>1218.5332301901508</v>
      </c>
      <c r="I5" s="64">
        <v>2.0438267467086435E-2</v>
      </c>
      <c r="J5" s="46"/>
      <c r="K5" s="63">
        <v>120687.2767960401</v>
      </c>
      <c r="L5" s="63">
        <v>123233.41899999998</v>
      </c>
      <c r="M5" s="167">
        <v>2546.1422039598838</v>
      </c>
      <c r="N5" s="64">
        <v>2.1097022582279523E-2</v>
      </c>
    </row>
    <row r="6" spans="1:14" ht="15" customHeight="1" x14ac:dyDescent="0.25">
      <c r="A6" s="168" t="s">
        <v>120</v>
      </c>
      <c r="B6" s="168"/>
      <c r="C6" s="169"/>
      <c r="D6" s="170">
        <v>96.973528339999973</v>
      </c>
      <c r="E6" s="70"/>
      <c r="F6" s="170">
        <v>671.84612989000061</v>
      </c>
      <c r="G6" s="170">
        <v>706.56366056000047</v>
      </c>
      <c r="H6" s="171">
        <v>34.71753066999986</v>
      </c>
      <c r="I6" s="172">
        <v>5.1674824227511795E-2</v>
      </c>
      <c r="J6" s="127"/>
      <c r="K6" s="173">
        <v>1578.5088109300018</v>
      </c>
      <c r="L6" s="173">
        <v>1596.1339999999998</v>
      </c>
      <c r="M6" s="171">
        <v>17.625189069997987</v>
      </c>
      <c r="N6" s="172">
        <v>1.116572105772029E-2</v>
      </c>
    </row>
    <row r="7" spans="1:14" ht="15" customHeight="1" x14ac:dyDescent="0.25">
      <c r="A7" s="168" t="s">
        <v>121</v>
      </c>
      <c r="B7" s="168"/>
      <c r="C7" s="169"/>
      <c r="D7" s="170">
        <v>29.131942590000001</v>
      </c>
      <c r="E7" s="70"/>
      <c r="F7" s="170">
        <v>131.63956708000003</v>
      </c>
      <c r="G7" s="170">
        <v>138.90610515999998</v>
      </c>
      <c r="H7" s="171">
        <v>7.2665380799999468</v>
      </c>
      <c r="I7" s="172">
        <v>5.5200258107685141E-2</v>
      </c>
      <c r="J7" s="127"/>
      <c r="K7" s="173">
        <v>542.92160975000002</v>
      </c>
      <c r="L7" s="173">
        <v>562.40699999999993</v>
      </c>
      <c r="M7" s="171">
        <v>19.485390249999909</v>
      </c>
      <c r="N7" s="172">
        <v>3.5889877838851225E-2</v>
      </c>
    </row>
    <row r="8" spans="1:14" ht="15" customHeight="1" x14ac:dyDescent="0.25">
      <c r="A8" s="168" t="s">
        <v>122</v>
      </c>
      <c r="B8" s="168"/>
      <c r="C8" s="169"/>
      <c r="D8" s="170">
        <v>11114.314181889997</v>
      </c>
      <c r="E8" s="70"/>
      <c r="F8" s="170">
        <v>58816.696500590006</v>
      </c>
      <c r="G8" s="170">
        <v>59993.245662030153</v>
      </c>
      <c r="H8" s="171">
        <v>1176.5491614401471</v>
      </c>
      <c r="I8" s="172">
        <v>2.0003659359351111E-2</v>
      </c>
      <c r="J8" s="127"/>
      <c r="K8" s="173">
        <v>118565.8463753601</v>
      </c>
      <c r="L8" s="173">
        <v>121074.87799999998</v>
      </c>
      <c r="M8" s="171">
        <v>2509.031624639887</v>
      </c>
      <c r="N8" s="172">
        <v>2.116150393509364E-2</v>
      </c>
    </row>
    <row r="9" spans="1:14" ht="15" customHeight="1" x14ac:dyDescent="0.25">
      <c r="A9" s="131"/>
      <c r="B9" s="174" t="s">
        <v>123</v>
      </c>
      <c r="C9" s="132"/>
      <c r="D9" s="175">
        <v>1151.3942561200008</v>
      </c>
      <c r="E9" s="78"/>
      <c r="F9" s="176">
        <v>6022.8010168000164</v>
      </c>
      <c r="G9" s="176">
        <v>6360.6603130399835</v>
      </c>
      <c r="H9" s="177">
        <v>337.85929623996708</v>
      </c>
      <c r="I9" s="119">
        <v>5.6096705718409412E-2</v>
      </c>
      <c r="J9" s="178"/>
      <c r="K9" s="176">
        <v>12204.17113495999</v>
      </c>
      <c r="L9" s="176">
        <v>12781.147000000001</v>
      </c>
      <c r="M9" s="177">
        <v>576.97586504001083</v>
      </c>
      <c r="N9" s="119">
        <v>4.7276939880596114E-2</v>
      </c>
    </row>
    <row r="10" spans="1:14" ht="15" customHeight="1" outlineLevel="1" x14ac:dyDescent="0.25">
      <c r="A10" s="131"/>
      <c r="B10" s="131"/>
      <c r="C10" s="132" t="s">
        <v>124</v>
      </c>
      <c r="D10" s="175">
        <v>789.00020025000003</v>
      </c>
      <c r="E10" s="78"/>
      <c r="F10" s="176">
        <v>4101.6933368199989</v>
      </c>
      <c r="G10" s="176">
        <v>4385.9731911399958</v>
      </c>
      <c r="H10" s="177">
        <v>284.27985431999696</v>
      </c>
      <c r="I10" s="119">
        <v>6.9307925038685658E-2</v>
      </c>
      <c r="J10" s="178"/>
      <c r="K10" s="176">
        <v>8298.6571766399993</v>
      </c>
      <c r="L10" s="176">
        <v>8867.0209999999988</v>
      </c>
      <c r="M10" s="177">
        <v>568.36382335999951</v>
      </c>
      <c r="N10" s="119">
        <v>6.8488649580548344E-2</v>
      </c>
    </row>
    <row r="11" spans="1:14" ht="15" customHeight="1" outlineLevel="1" x14ac:dyDescent="0.25">
      <c r="A11" s="131"/>
      <c r="B11" s="131"/>
      <c r="C11" s="132" t="s">
        <v>125</v>
      </c>
      <c r="D11" s="175">
        <v>76.443954629999979</v>
      </c>
      <c r="E11" s="78"/>
      <c r="F11" s="176">
        <v>492.52117368</v>
      </c>
      <c r="G11" s="176">
        <v>493.88255729000036</v>
      </c>
      <c r="H11" s="177">
        <v>1.3613836100003596</v>
      </c>
      <c r="I11" s="119">
        <v>2.7641118448338275E-3</v>
      </c>
      <c r="J11" s="178"/>
      <c r="K11" s="176">
        <v>941.9268917099995</v>
      </c>
      <c r="L11" s="176">
        <v>900.31899999999973</v>
      </c>
      <c r="M11" s="177">
        <v>-41.607891709999762</v>
      </c>
      <c r="N11" s="119">
        <v>-4.4173164686341693E-2</v>
      </c>
    </row>
    <row r="12" spans="1:14" ht="15" customHeight="1" outlineLevel="1" x14ac:dyDescent="0.25">
      <c r="A12" s="131"/>
      <c r="B12" s="131"/>
      <c r="C12" s="132" t="s">
        <v>126</v>
      </c>
      <c r="D12" s="175">
        <v>41.576924629999993</v>
      </c>
      <c r="E12" s="78"/>
      <c r="F12" s="176">
        <v>250.24402828999987</v>
      </c>
      <c r="G12" s="176">
        <v>250.01951303999999</v>
      </c>
      <c r="H12" s="177">
        <v>-0.22451524999988237</v>
      </c>
      <c r="I12" s="119">
        <v>-8.9718524567428126E-4</v>
      </c>
      <c r="J12" s="178"/>
      <c r="K12" s="176">
        <v>537.65190517999986</v>
      </c>
      <c r="L12" s="176">
        <v>546.66199999999958</v>
      </c>
      <c r="M12" s="177">
        <v>9.0100948199997219</v>
      </c>
      <c r="N12" s="119">
        <v>1.675823099145024E-2</v>
      </c>
    </row>
    <row r="13" spans="1:14" ht="15" customHeight="1" outlineLevel="1" x14ac:dyDescent="0.25">
      <c r="A13" s="131"/>
      <c r="B13" s="131"/>
      <c r="C13" s="132" t="s">
        <v>127</v>
      </c>
      <c r="D13" s="175">
        <v>203.45309744000002</v>
      </c>
      <c r="E13" s="78"/>
      <c r="F13" s="176">
        <v>1071.2425150899999</v>
      </c>
      <c r="G13" s="176">
        <v>1125.7403087700002</v>
      </c>
      <c r="H13" s="177">
        <v>54.497793680000314</v>
      </c>
      <c r="I13" s="119">
        <v>5.0873441739214043E-2</v>
      </c>
      <c r="J13" s="178"/>
      <c r="K13" s="176">
        <v>2166.1289879700007</v>
      </c>
      <c r="L13" s="176">
        <v>2239.4520000000002</v>
      </c>
      <c r="M13" s="177">
        <v>73.323012029999518</v>
      </c>
      <c r="N13" s="119">
        <v>3.3849790311293759E-2</v>
      </c>
    </row>
    <row r="14" spans="1:14" ht="15" customHeight="1" outlineLevel="1" x14ac:dyDescent="0.25">
      <c r="A14" s="131"/>
      <c r="B14" s="131"/>
      <c r="C14" s="132" t="s">
        <v>128</v>
      </c>
      <c r="D14" s="175">
        <v>35.696743530000028</v>
      </c>
      <c r="E14" s="78"/>
      <c r="F14" s="176">
        <v>66.798022090000032</v>
      </c>
      <c r="G14" s="176">
        <v>68.472908509999968</v>
      </c>
      <c r="H14" s="177">
        <v>1.674886419999936</v>
      </c>
      <c r="I14" s="119">
        <v>2.5073892423690181E-2</v>
      </c>
      <c r="J14" s="178"/>
      <c r="K14" s="176">
        <v>175.37589854000004</v>
      </c>
      <c r="L14" s="176">
        <v>145.083</v>
      </c>
      <c r="M14" s="177">
        <v>-30.292898540000039</v>
      </c>
      <c r="N14" s="119">
        <v>-0.17273125208302653</v>
      </c>
    </row>
    <row r="15" spans="1:14" ht="15" customHeight="1" outlineLevel="1" x14ac:dyDescent="0.25">
      <c r="A15" s="131"/>
      <c r="B15" s="131"/>
      <c r="C15" s="132" t="s">
        <v>129</v>
      </c>
      <c r="D15" s="175">
        <v>1.8125962899999992</v>
      </c>
      <c r="E15" s="78"/>
      <c r="F15" s="176">
        <v>21.279154580000018</v>
      </c>
      <c r="G15" s="176">
        <v>17.443435920000034</v>
      </c>
      <c r="H15" s="177">
        <v>-3.8357186599999835</v>
      </c>
      <c r="I15" s="119">
        <v>-0.18025709835319881</v>
      </c>
      <c r="J15" s="178"/>
      <c r="K15" s="176">
        <v>46.301333190000008</v>
      </c>
      <c r="L15" s="176">
        <v>42.561000000000007</v>
      </c>
      <c r="M15" s="177">
        <v>-3.7403331900000012</v>
      </c>
      <c r="N15" s="119">
        <v>-8.0782408028108876E-2</v>
      </c>
    </row>
    <row r="16" spans="1:14" ht="15" customHeight="1" outlineLevel="1" x14ac:dyDescent="0.25">
      <c r="A16" s="136"/>
      <c r="B16" s="136"/>
      <c r="C16" s="132" t="s">
        <v>130</v>
      </c>
      <c r="D16" s="175">
        <v>3.4107393500000009</v>
      </c>
      <c r="E16" s="78"/>
      <c r="F16" s="176">
        <v>19.022786249999999</v>
      </c>
      <c r="G16" s="176">
        <v>19.128398370000017</v>
      </c>
      <c r="H16" s="177">
        <v>0.10561212000001774</v>
      </c>
      <c r="I16" s="119">
        <v>5.5518744001035181E-3</v>
      </c>
      <c r="J16" s="178"/>
      <c r="K16" s="176">
        <v>38.128941730000001</v>
      </c>
      <c r="L16" s="176">
        <v>40.049000000000014</v>
      </c>
      <c r="M16" s="177">
        <v>1.9200582700000126</v>
      </c>
      <c r="N16" s="119">
        <v>5.0356977741380815E-2</v>
      </c>
    </row>
    <row r="17" spans="1:14" ht="15" customHeight="1" x14ac:dyDescent="0.25">
      <c r="A17" s="136"/>
      <c r="B17" s="2" t="s">
        <v>131</v>
      </c>
      <c r="C17" s="132"/>
      <c r="D17" s="175">
        <v>632.12739133000014</v>
      </c>
      <c r="E17" s="78"/>
      <c r="F17" s="176">
        <v>3444.0035238299929</v>
      </c>
      <c r="G17" s="176">
        <v>3381.8709085700102</v>
      </c>
      <c r="H17" s="177">
        <v>-62.132615259982686</v>
      </c>
      <c r="I17" s="119">
        <v>-1.8040810594434742E-2</v>
      </c>
      <c r="J17" s="178"/>
      <c r="K17" s="176">
        <v>8267.6311782799985</v>
      </c>
      <c r="L17" s="176">
        <v>8505.3080000000082</v>
      </c>
      <c r="M17" s="177">
        <v>237.67682172000968</v>
      </c>
      <c r="N17" s="119">
        <v>2.8747874281621844E-2</v>
      </c>
    </row>
    <row r="18" spans="1:14" ht="15" customHeight="1" outlineLevel="1" x14ac:dyDescent="0.25">
      <c r="A18" s="136"/>
      <c r="B18" s="136"/>
      <c r="C18" s="2" t="s">
        <v>132</v>
      </c>
      <c r="D18" s="175">
        <v>0.38781050000000011</v>
      </c>
      <c r="E18" s="78"/>
      <c r="F18" s="176">
        <v>55.329185939999988</v>
      </c>
      <c r="G18" s="176">
        <v>1.84846556</v>
      </c>
      <c r="H18" s="177">
        <v>-53.480720379999987</v>
      </c>
      <c r="I18" s="119">
        <v>-0.96659149183932491</v>
      </c>
      <c r="J18" s="178"/>
      <c r="K18" s="176">
        <v>82.297941850000029</v>
      </c>
      <c r="L18" s="176">
        <v>10.444999999999999</v>
      </c>
      <c r="M18" s="177">
        <v>-71.852941850000036</v>
      </c>
      <c r="N18" s="119">
        <v>-0.87308309581985011</v>
      </c>
    </row>
    <row r="19" spans="1:14" ht="15" customHeight="1" outlineLevel="1" x14ac:dyDescent="0.25">
      <c r="A19" s="136"/>
      <c r="B19" s="136"/>
      <c r="C19" s="2" t="s">
        <v>133</v>
      </c>
      <c r="D19" s="175">
        <v>0.92228384999999968</v>
      </c>
      <c r="E19" s="78"/>
      <c r="F19" s="176">
        <v>7.3488839899999991</v>
      </c>
      <c r="G19" s="176">
        <v>5.9419812100000007</v>
      </c>
      <c r="H19" s="177">
        <v>-1.4069027799999985</v>
      </c>
      <c r="I19" s="119">
        <v>-0.19144441277266622</v>
      </c>
      <c r="J19" s="178"/>
      <c r="K19" s="176">
        <v>14.221676329999999</v>
      </c>
      <c r="L19" s="176">
        <v>14.080999999999994</v>
      </c>
      <c r="M19" s="177">
        <v>-0.14067633000000512</v>
      </c>
      <c r="N19" s="119">
        <v>-9.8916841261008637E-3</v>
      </c>
    </row>
    <row r="20" spans="1:14" ht="15" customHeight="1" outlineLevel="1" x14ac:dyDescent="0.25">
      <c r="A20" s="136"/>
      <c r="B20" s="136"/>
      <c r="C20" s="2" t="s">
        <v>134</v>
      </c>
      <c r="D20" s="175">
        <v>230.71771619999996</v>
      </c>
      <c r="E20" s="78"/>
      <c r="F20" s="176">
        <v>584.89524256999971</v>
      </c>
      <c r="G20" s="176">
        <v>599.68916742999977</v>
      </c>
      <c r="H20" s="177">
        <v>14.793924860000061</v>
      </c>
      <c r="I20" s="119">
        <v>2.5293289777834849E-2</v>
      </c>
      <c r="J20" s="178"/>
      <c r="K20" s="176">
        <v>1311.9358236799997</v>
      </c>
      <c r="L20" s="176">
        <v>1383.6239999999998</v>
      </c>
      <c r="M20" s="177">
        <v>71.688176320000139</v>
      </c>
      <c r="N20" s="119">
        <v>5.4643051150866206E-2</v>
      </c>
    </row>
    <row r="21" spans="1:14" ht="15" customHeight="1" outlineLevel="1" x14ac:dyDescent="0.25">
      <c r="A21" s="136"/>
      <c r="B21" s="136"/>
      <c r="C21" s="2" t="s">
        <v>135</v>
      </c>
      <c r="D21" s="175">
        <v>19.764474689999997</v>
      </c>
      <c r="E21" s="78"/>
      <c r="F21" s="176">
        <v>103.82686656</v>
      </c>
      <c r="G21" s="176">
        <v>117.93902439000009</v>
      </c>
      <c r="H21" s="177">
        <v>14.112157830000086</v>
      </c>
      <c r="I21" s="119">
        <v>0.13592009753896295</v>
      </c>
      <c r="J21" s="178"/>
      <c r="K21" s="176">
        <v>388.24180983000008</v>
      </c>
      <c r="L21" s="176">
        <v>390.76300000000003</v>
      </c>
      <c r="M21" s="177">
        <v>2.5211901699999544</v>
      </c>
      <c r="N21" s="119">
        <v>6.4938656944337758E-3</v>
      </c>
    </row>
    <row r="22" spans="1:14" ht="15" customHeight="1" outlineLevel="1" x14ac:dyDescent="0.25">
      <c r="A22" s="136"/>
      <c r="B22" s="136"/>
      <c r="C22" s="2" t="s">
        <v>136</v>
      </c>
      <c r="D22" s="175">
        <v>10.222035320000002</v>
      </c>
      <c r="E22" s="78"/>
      <c r="F22" s="176">
        <v>59.382259819999945</v>
      </c>
      <c r="G22" s="176">
        <v>58.103239549999991</v>
      </c>
      <c r="H22" s="177">
        <v>-1.279020269999954</v>
      </c>
      <c r="I22" s="119">
        <v>-2.153876046275327E-2</v>
      </c>
      <c r="J22" s="178"/>
      <c r="K22" s="176">
        <v>139.49719115000008</v>
      </c>
      <c r="L22" s="176">
        <v>138.43500000000006</v>
      </c>
      <c r="M22" s="177">
        <v>-1.0621911500000181</v>
      </c>
      <c r="N22" s="119">
        <v>-7.6144267941413712E-3</v>
      </c>
    </row>
    <row r="23" spans="1:14" ht="15" customHeight="1" outlineLevel="1" x14ac:dyDescent="0.25">
      <c r="A23" s="136"/>
      <c r="B23" s="136"/>
      <c r="C23" s="2" t="s">
        <v>137</v>
      </c>
      <c r="D23" s="175">
        <v>8.9203413499999975</v>
      </c>
      <c r="E23" s="78"/>
      <c r="F23" s="176">
        <v>54.293623379999985</v>
      </c>
      <c r="G23" s="176">
        <v>54.137329079999994</v>
      </c>
      <c r="H23" s="177">
        <v>-0.15629429999999189</v>
      </c>
      <c r="I23" s="119">
        <v>-2.8786861194747271E-3</v>
      </c>
      <c r="J23" s="178"/>
      <c r="K23" s="176">
        <v>113.89072992000008</v>
      </c>
      <c r="L23" s="176">
        <v>111.60500000000002</v>
      </c>
      <c r="M23" s="177">
        <v>-2.2857299200000654</v>
      </c>
      <c r="N23" s="119">
        <v>-2.006949926131496E-2</v>
      </c>
    </row>
    <row r="24" spans="1:14" ht="15" customHeight="1" outlineLevel="1" x14ac:dyDescent="0.25">
      <c r="A24" s="136"/>
      <c r="B24" s="136"/>
      <c r="C24" s="2" t="s">
        <v>138</v>
      </c>
      <c r="D24" s="175">
        <v>218.04780532999996</v>
      </c>
      <c r="E24" s="78"/>
      <c r="F24" s="176">
        <v>1408.0407847600006</v>
      </c>
      <c r="G24" s="176">
        <v>1458.0782367900001</v>
      </c>
      <c r="H24" s="177">
        <v>50.037452029999486</v>
      </c>
      <c r="I24" s="119">
        <v>3.5536933710715202E-2</v>
      </c>
      <c r="J24" s="178"/>
      <c r="K24" s="176">
        <v>3582.23842909</v>
      </c>
      <c r="L24" s="176">
        <v>3829.4710000000023</v>
      </c>
      <c r="M24" s="177">
        <v>247.23257091000232</v>
      </c>
      <c r="N24" s="119">
        <v>6.9016224297724138E-2</v>
      </c>
    </row>
    <row r="25" spans="1:14" ht="15" customHeight="1" outlineLevel="1" x14ac:dyDescent="0.25">
      <c r="A25" s="136"/>
      <c r="B25" s="136"/>
      <c r="C25" s="2" t="s">
        <v>139</v>
      </c>
      <c r="D25" s="175">
        <v>30.39222859000002</v>
      </c>
      <c r="E25" s="78"/>
      <c r="F25" s="176">
        <v>163.89154697999996</v>
      </c>
      <c r="G25" s="176">
        <v>170.78717299999983</v>
      </c>
      <c r="H25" s="177">
        <v>6.8956260199998667</v>
      </c>
      <c r="I25" s="119">
        <v>4.2074323826117421E-2</v>
      </c>
      <c r="J25" s="178"/>
      <c r="K25" s="176">
        <v>363.63305685000006</v>
      </c>
      <c r="L25" s="176">
        <v>373.07600000000008</v>
      </c>
      <c r="M25" s="177">
        <v>9.4429431500000192</v>
      </c>
      <c r="N25" s="119">
        <v>2.5968329809727075E-2</v>
      </c>
    </row>
    <row r="26" spans="1:14" ht="15" customHeight="1" outlineLevel="1" x14ac:dyDescent="0.25">
      <c r="A26" s="136"/>
      <c r="B26" s="136"/>
      <c r="C26" s="2" t="s">
        <v>140</v>
      </c>
      <c r="D26" s="175">
        <v>6.3176477700000007</v>
      </c>
      <c r="E26" s="78"/>
      <c r="F26" s="176">
        <v>243.02971513999989</v>
      </c>
      <c r="G26" s="176">
        <v>278.9357719900006</v>
      </c>
      <c r="H26" s="177">
        <v>35.906056850000709</v>
      </c>
      <c r="I26" s="119">
        <v>0.14774348408101723</v>
      </c>
      <c r="J26" s="178"/>
      <c r="K26" s="176">
        <v>552.63490515000035</v>
      </c>
      <c r="L26" s="176">
        <v>553.64599999999973</v>
      </c>
      <c r="M26" s="177">
        <v>1.011094849999381</v>
      </c>
      <c r="N26" s="119">
        <v>1.8295891927508912E-3</v>
      </c>
    </row>
    <row r="27" spans="1:14" ht="15" customHeight="1" outlineLevel="1" x14ac:dyDescent="0.25">
      <c r="A27" s="136"/>
      <c r="B27" s="136"/>
      <c r="C27" s="2" t="s">
        <v>141</v>
      </c>
      <c r="D27" s="175">
        <v>9.418403249999999</v>
      </c>
      <c r="E27" s="78"/>
      <c r="F27" s="176">
        <v>74.187978619999996</v>
      </c>
      <c r="G27" s="176">
        <v>70.355873259999981</v>
      </c>
      <c r="H27" s="177">
        <v>-3.8321053600000141</v>
      </c>
      <c r="I27" s="119">
        <v>-5.165399342700161E-2</v>
      </c>
      <c r="J27" s="178"/>
      <c r="K27" s="176">
        <v>180.98405961999998</v>
      </c>
      <c r="L27" s="176">
        <v>174.68200000000007</v>
      </c>
      <c r="M27" s="177">
        <v>-6.302059619999909</v>
      </c>
      <c r="N27" s="119">
        <v>-3.482107558661196E-2</v>
      </c>
    </row>
    <row r="28" spans="1:14" ht="15" customHeight="1" outlineLevel="1" x14ac:dyDescent="0.25">
      <c r="A28" s="136"/>
      <c r="B28" s="136"/>
      <c r="C28" s="2" t="s">
        <v>142</v>
      </c>
      <c r="D28" s="175">
        <v>8.5409455200000011</v>
      </c>
      <c r="E28" s="78"/>
      <c r="F28" s="176">
        <v>53.315826309999984</v>
      </c>
      <c r="G28" s="176">
        <v>54.80691731000001</v>
      </c>
      <c r="H28" s="177">
        <v>1.4910910000000257</v>
      </c>
      <c r="I28" s="119">
        <v>2.7967136649635904E-2</v>
      </c>
      <c r="J28" s="178"/>
      <c r="K28" s="176">
        <v>108.22390520000002</v>
      </c>
      <c r="L28" s="176">
        <v>113.411</v>
      </c>
      <c r="M28" s="177">
        <v>5.1870947999999828</v>
      </c>
      <c r="N28" s="119">
        <v>4.7929288731672681E-2</v>
      </c>
    </row>
    <row r="29" spans="1:14" ht="15" customHeight="1" outlineLevel="1" x14ac:dyDescent="0.25">
      <c r="A29" s="136"/>
      <c r="B29" s="136"/>
      <c r="C29" s="2" t="s">
        <v>143</v>
      </c>
      <c r="D29" s="175">
        <v>4.0018441000000005</v>
      </c>
      <c r="E29" s="78"/>
      <c r="F29" s="176">
        <v>36.482544719999957</v>
      </c>
      <c r="G29" s="176">
        <v>28.479072559999995</v>
      </c>
      <c r="H29" s="177">
        <v>-8.0034721599999621</v>
      </c>
      <c r="I29" s="119">
        <v>-0.21937812237128318</v>
      </c>
      <c r="J29" s="178"/>
      <c r="K29" s="176">
        <v>102.38872856999994</v>
      </c>
      <c r="L29" s="176">
        <v>103.07000000000001</v>
      </c>
      <c r="M29" s="177">
        <v>0.6812714300000664</v>
      </c>
      <c r="N29" s="119">
        <v>6.6537737064906732E-3</v>
      </c>
    </row>
    <row r="30" spans="1:14" ht="15" customHeight="1" outlineLevel="1" x14ac:dyDescent="0.25">
      <c r="A30" s="136"/>
      <c r="B30" s="136"/>
      <c r="C30" s="2" t="s">
        <v>144</v>
      </c>
      <c r="D30" s="175">
        <v>84.473854859999989</v>
      </c>
      <c r="E30" s="78"/>
      <c r="F30" s="176">
        <v>599.97906504000071</v>
      </c>
      <c r="G30" s="176">
        <v>482.7686564400002</v>
      </c>
      <c r="H30" s="177">
        <v>-117.21040860000051</v>
      </c>
      <c r="I30" s="119">
        <v>-0.19535749733565466</v>
      </c>
      <c r="J30" s="178"/>
      <c r="K30" s="176">
        <v>1327.4429210399994</v>
      </c>
      <c r="L30" s="176">
        <v>1308.9989999999987</v>
      </c>
      <c r="M30" s="177">
        <v>-18.44392104000076</v>
      </c>
      <c r="N30" s="119">
        <v>-1.3894323249357243E-2</v>
      </c>
    </row>
    <row r="31" spans="1:14" ht="15" customHeight="1" x14ac:dyDescent="0.25">
      <c r="A31" s="136"/>
      <c r="B31" s="2" t="s">
        <v>145</v>
      </c>
      <c r="C31" s="132"/>
      <c r="D31" s="175">
        <v>9009.4708597199951</v>
      </c>
      <c r="E31" s="78"/>
      <c r="F31" s="176">
        <v>44715.187012480019</v>
      </c>
      <c r="G31" s="176">
        <v>45727.829190359967</v>
      </c>
      <c r="H31" s="177">
        <v>1012.6421778799486</v>
      </c>
      <c r="I31" s="119">
        <v>2.2646493183564598E-2</v>
      </c>
      <c r="J31" s="178"/>
      <c r="K31" s="176">
        <v>90728.507579479978</v>
      </c>
      <c r="L31" s="176">
        <v>91403.948999999935</v>
      </c>
      <c r="M31" s="177">
        <v>675.44142051995732</v>
      </c>
      <c r="N31" s="119">
        <v>7.4446437899164941E-3</v>
      </c>
    </row>
    <row r="32" spans="1:14" ht="15" customHeight="1" outlineLevel="1" x14ac:dyDescent="0.25">
      <c r="A32" s="136"/>
      <c r="B32" s="136"/>
      <c r="C32" s="2" t="s">
        <v>146</v>
      </c>
      <c r="D32" s="175">
        <v>6138.9137376799999</v>
      </c>
      <c r="E32" s="78"/>
      <c r="F32" s="176">
        <v>26009.246145869973</v>
      </c>
      <c r="G32" s="176">
        <v>27797.040868610009</v>
      </c>
      <c r="H32" s="177">
        <v>1787.7947227400364</v>
      </c>
      <c r="I32" s="119">
        <v>6.8736891208356798E-2</v>
      </c>
      <c r="J32" s="178"/>
      <c r="K32" s="176">
        <v>51165.392461759999</v>
      </c>
      <c r="L32" s="176">
        <v>54613.642999999982</v>
      </c>
      <c r="M32" s="177">
        <v>3448.2505382399831</v>
      </c>
      <c r="N32" s="119">
        <v>6.7394196982210941E-2</v>
      </c>
    </row>
    <row r="33" spans="1:14" ht="15" customHeight="1" outlineLevel="1" x14ac:dyDescent="0.25">
      <c r="A33" s="136"/>
      <c r="B33" s="136"/>
      <c r="C33" s="2" t="s">
        <v>147</v>
      </c>
      <c r="D33" s="175">
        <v>48.34536559</v>
      </c>
      <c r="E33" s="78"/>
      <c r="F33" s="176">
        <v>471.66171415999975</v>
      </c>
      <c r="G33" s="176">
        <v>419.53906363000004</v>
      </c>
      <c r="H33" s="177">
        <v>-52.122650529999703</v>
      </c>
      <c r="I33" s="119">
        <v>-0.11050854662398646</v>
      </c>
      <c r="J33" s="178"/>
      <c r="K33" s="176">
        <v>879.68411918000015</v>
      </c>
      <c r="L33" s="176">
        <v>775.74599999999998</v>
      </c>
      <c r="M33" s="177">
        <v>-103.93811918000017</v>
      </c>
      <c r="N33" s="119">
        <v>-0.1181539110617188</v>
      </c>
    </row>
    <row r="34" spans="1:14" ht="15" customHeight="1" outlineLevel="1" x14ac:dyDescent="0.25">
      <c r="A34" s="136"/>
      <c r="B34" s="136"/>
      <c r="C34" s="2" t="s">
        <v>148</v>
      </c>
      <c r="D34" s="175">
        <v>813.27024128000016</v>
      </c>
      <c r="E34" s="78"/>
      <c r="F34" s="176">
        <v>6661.4464606799938</v>
      </c>
      <c r="G34" s="176">
        <v>5400.5340509399994</v>
      </c>
      <c r="H34" s="177">
        <v>-1260.9124097399945</v>
      </c>
      <c r="I34" s="119">
        <v>-0.18928507752523194</v>
      </c>
      <c r="J34" s="178"/>
      <c r="K34" s="176">
        <v>13445.899476820003</v>
      </c>
      <c r="L34" s="176">
        <v>12266.148999999996</v>
      </c>
      <c r="M34" s="177">
        <v>-1179.750476820007</v>
      </c>
      <c r="N34" s="119">
        <v>-8.7740539697908071E-2</v>
      </c>
    </row>
    <row r="35" spans="1:14" ht="15" customHeight="1" outlineLevel="1" x14ac:dyDescent="0.25">
      <c r="A35" s="136"/>
      <c r="B35" s="136"/>
      <c r="C35" s="2" t="s">
        <v>149</v>
      </c>
      <c r="D35" s="175">
        <v>1973.5093699199997</v>
      </c>
      <c r="E35" s="78"/>
      <c r="F35" s="176">
        <v>11439.952883330006</v>
      </c>
      <c r="G35" s="176">
        <v>11985.509002209999</v>
      </c>
      <c r="H35" s="177">
        <v>545.55611887999294</v>
      </c>
      <c r="I35" s="119">
        <v>4.7688668340143403E-2</v>
      </c>
      <c r="J35" s="178"/>
      <c r="K35" s="176">
        <v>24881.670007600002</v>
      </c>
      <c r="L35" s="176">
        <v>23384.219000000001</v>
      </c>
      <c r="M35" s="177">
        <v>-1497.4510076000006</v>
      </c>
      <c r="N35" s="119">
        <v>-6.0182897978415806E-2</v>
      </c>
    </row>
    <row r="36" spans="1:14" ht="15" customHeight="1" outlineLevel="1" x14ac:dyDescent="0.25">
      <c r="A36" s="136"/>
      <c r="B36" s="136"/>
      <c r="C36" s="2" t="s">
        <v>150</v>
      </c>
      <c r="D36" s="175">
        <v>35.432145249999998</v>
      </c>
      <c r="E36" s="78"/>
      <c r="F36" s="176">
        <v>132.87980844000001</v>
      </c>
      <c r="G36" s="176">
        <v>125.20620497000002</v>
      </c>
      <c r="H36" s="177">
        <v>-7.6736034699999891</v>
      </c>
      <c r="I36" s="119">
        <v>-5.7748453734902117E-2</v>
      </c>
      <c r="J36" s="178"/>
      <c r="K36" s="176">
        <v>355.86151412000004</v>
      </c>
      <c r="L36" s="176">
        <v>364.19200000000001</v>
      </c>
      <c r="M36" s="177">
        <v>8.3304858799999693</v>
      </c>
      <c r="N36" s="119">
        <v>2.3409347595792163E-2</v>
      </c>
    </row>
    <row r="37" spans="1:14" ht="15" customHeight="1" x14ac:dyDescent="0.25">
      <c r="A37" s="93"/>
      <c r="B37" s="179" t="s">
        <v>151</v>
      </c>
      <c r="C37" s="94"/>
      <c r="D37" s="95">
        <v>321.32167471999998</v>
      </c>
      <c r="E37" s="78"/>
      <c r="F37" s="97">
        <v>4634.7049474800024</v>
      </c>
      <c r="G37" s="97">
        <v>4522.8852500599987</v>
      </c>
      <c r="H37" s="180">
        <v>-111.81969742000365</v>
      </c>
      <c r="I37" s="98">
        <v>-2.4126605401451173E-2</v>
      </c>
      <c r="J37" s="181"/>
      <c r="K37" s="97">
        <v>7365.53648264</v>
      </c>
      <c r="L37" s="97">
        <v>8384.4740000000002</v>
      </c>
      <c r="M37" s="180">
        <v>1018.9375173600001</v>
      </c>
      <c r="N37" s="98">
        <v>0.13833853375942917</v>
      </c>
    </row>
    <row r="38" spans="1:14" ht="15" customHeight="1" x14ac:dyDescent="0.25">
      <c r="A38" s="1" t="s">
        <v>33</v>
      </c>
      <c r="B38" s="1"/>
      <c r="C38" s="1"/>
      <c r="D38" s="120"/>
      <c r="E38" s="1"/>
      <c r="F38" s="120"/>
      <c r="G38" s="120"/>
      <c r="H38" s="1"/>
      <c r="I38" s="182"/>
      <c r="J38" s="1"/>
      <c r="K38" s="120"/>
      <c r="L38" s="120"/>
      <c r="M38" s="1"/>
      <c r="N38" s="182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38">
    <pageSetUpPr fitToPage="1"/>
  </sheetPr>
  <dimension ref="A1:N27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510" t="s">
        <v>351</v>
      </c>
    </row>
    <row r="2" spans="1:14" ht="15" customHeight="1" x14ac:dyDescent="0.25">
      <c r="A2" s="552" t="s">
        <v>152</v>
      </c>
      <c r="B2" s="552"/>
      <c r="C2" s="552"/>
      <c r="D2" s="122" t="s">
        <v>11</v>
      </c>
      <c r="E2" s="52"/>
      <c r="F2" s="550" t="s">
        <v>12</v>
      </c>
      <c r="G2" s="550"/>
      <c r="H2" s="550"/>
      <c r="I2" s="550"/>
      <c r="J2" s="52"/>
      <c r="K2" s="540" t="s">
        <v>13</v>
      </c>
      <c r="L2" s="540"/>
      <c r="M2" s="540"/>
      <c r="N2" s="540"/>
    </row>
    <row r="3" spans="1:14" ht="15" customHeight="1" x14ac:dyDescent="0.25">
      <c r="A3" s="553"/>
      <c r="B3" s="553"/>
      <c r="C3" s="553"/>
      <c r="D3" s="53" t="s">
        <v>34</v>
      </c>
      <c r="E3" s="53"/>
      <c r="F3" s="551" t="s">
        <v>35</v>
      </c>
      <c r="G3" s="551" t="e">
        <v>#N/A</v>
      </c>
      <c r="H3" s="542" t="s">
        <v>14</v>
      </c>
      <c r="I3" s="542"/>
      <c r="J3" s="53"/>
      <c r="K3" s="7" t="s">
        <v>6</v>
      </c>
      <c r="L3" s="54" t="s">
        <v>7</v>
      </c>
      <c r="M3" s="554" t="s">
        <v>14</v>
      </c>
      <c r="N3" s="554"/>
    </row>
    <row r="4" spans="1:14" ht="15" customHeight="1" x14ac:dyDescent="0.25">
      <c r="A4" s="580"/>
      <c r="B4" s="580"/>
      <c r="C4" s="580"/>
      <c r="D4" s="117">
        <v>2025</v>
      </c>
      <c r="E4" s="118"/>
      <c r="F4" s="117">
        <v>2024</v>
      </c>
      <c r="G4" s="117">
        <v>2025</v>
      </c>
      <c r="H4" s="11" t="s">
        <v>15</v>
      </c>
      <c r="I4" s="11" t="s">
        <v>16</v>
      </c>
      <c r="J4" s="183"/>
      <c r="K4" s="117">
        <v>2024</v>
      </c>
      <c r="L4" s="117">
        <v>2025</v>
      </c>
      <c r="M4" s="11" t="s">
        <v>15</v>
      </c>
      <c r="N4" s="11" t="s">
        <v>16</v>
      </c>
    </row>
    <row r="5" spans="1:14" ht="15" customHeight="1" x14ac:dyDescent="0.25">
      <c r="A5" s="579" t="s">
        <v>27</v>
      </c>
      <c r="B5" s="579"/>
      <c r="C5" s="579"/>
      <c r="D5" s="184">
        <v>8002.003086619995</v>
      </c>
      <c r="E5" s="185"/>
      <c r="F5" s="184">
        <v>45953.57015217992</v>
      </c>
      <c r="G5" s="184">
        <v>47105.254760819975</v>
      </c>
      <c r="H5" s="186">
        <v>1151.6846086400546</v>
      </c>
      <c r="I5" s="187">
        <v>2.5061918036534125E-2</v>
      </c>
      <c r="J5" s="185"/>
      <c r="K5" s="184">
        <v>101567.89254096005</v>
      </c>
      <c r="L5" s="184">
        <v>105101.05600000019</v>
      </c>
      <c r="M5" s="186">
        <v>3533.1634590401372</v>
      </c>
      <c r="N5" s="187">
        <v>3.4786223979347497E-2</v>
      </c>
    </row>
    <row r="6" spans="1:14" ht="15" customHeight="1" x14ac:dyDescent="0.25">
      <c r="A6" s="84" t="s">
        <v>153</v>
      </c>
      <c r="B6" s="84"/>
      <c r="C6" s="84"/>
      <c r="D6" s="188">
        <v>0.13773959000000002</v>
      </c>
      <c r="E6" s="189"/>
      <c r="F6" s="190">
        <v>27.08183846</v>
      </c>
      <c r="G6" s="188">
        <v>8.911339139999999</v>
      </c>
      <c r="H6" s="191">
        <v>-18.170499320000001</v>
      </c>
      <c r="I6" s="192">
        <v>-0.67094777730241284</v>
      </c>
      <c r="J6" s="189"/>
      <c r="K6" s="147">
        <v>28.43858504</v>
      </c>
      <c r="L6" s="147">
        <v>4.323999999999999</v>
      </c>
      <c r="M6" s="191">
        <v>-24.114585040000001</v>
      </c>
      <c r="N6" s="192">
        <v>-0.84795305413690159</v>
      </c>
    </row>
    <row r="7" spans="1:14" ht="15" customHeight="1" x14ac:dyDescent="0.25">
      <c r="A7" s="84" t="s">
        <v>154</v>
      </c>
      <c r="B7" s="84"/>
      <c r="C7" s="84"/>
      <c r="D7" s="188">
        <v>13.717214830000001</v>
      </c>
      <c r="E7" s="189"/>
      <c r="F7" s="193">
        <v>58.199016330000021</v>
      </c>
      <c r="G7" s="193">
        <v>62.144138289999994</v>
      </c>
      <c r="H7" s="194">
        <v>3.9451219599999732</v>
      </c>
      <c r="I7" s="195">
        <v>6.7786746388123653E-2</v>
      </c>
      <c r="J7" s="189"/>
      <c r="K7" s="196">
        <v>373.31172631000004</v>
      </c>
      <c r="L7" s="196">
        <v>189.62900000000002</v>
      </c>
      <c r="M7" s="194">
        <v>-183.68272631000002</v>
      </c>
      <c r="N7" s="195">
        <v>-0.49203577965688894</v>
      </c>
    </row>
    <row r="8" spans="1:14" ht="15" customHeight="1" x14ac:dyDescent="0.25">
      <c r="A8" s="67" t="s">
        <v>155</v>
      </c>
      <c r="B8" s="67"/>
      <c r="C8" s="67"/>
      <c r="D8" s="197">
        <v>7988.1481321999954</v>
      </c>
      <c r="E8" s="189"/>
      <c r="F8" s="197">
        <v>45868.289297389922</v>
      </c>
      <c r="G8" s="197">
        <v>47034.199283389971</v>
      </c>
      <c r="H8" s="198">
        <v>1165.9099860000497</v>
      </c>
      <c r="I8" s="199">
        <v>2.5418649874661803E-2</v>
      </c>
      <c r="J8" s="189"/>
      <c r="K8" s="197">
        <v>101166.14222961005</v>
      </c>
      <c r="L8" s="197">
        <v>104907.10300000019</v>
      </c>
      <c r="M8" s="198">
        <v>3740.960770390142</v>
      </c>
      <c r="N8" s="199">
        <v>3.6978387115914169E-2</v>
      </c>
    </row>
    <row r="9" spans="1:14" ht="15" customHeight="1" x14ac:dyDescent="0.25">
      <c r="A9" s="76"/>
      <c r="B9" s="51" t="s">
        <v>156</v>
      </c>
      <c r="C9" s="51"/>
      <c r="D9" s="200">
        <v>8514.6382192499987</v>
      </c>
      <c r="E9" s="88"/>
      <c r="F9" s="200">
        <v>51852.565968750001</v>
      </c>
      <c r="G9" s="200">
        <v>54313.391645260002</v>
      </c>
      <c r="H9" s="201">
        <v>2460.8256765100014</v>
      </c>
      <c r="I9" s="202">
        <v>4.7458127298715791E-2</v>
      </c>
      <c r="J9" s="88"/>
      <c r="K9" s="200">
        <v>114268.77880649001</v>
      </c>
      <c r="L9" s="200">
        <v>117398.01</v>
      </c>
      <c r="M9" s="201">
        <v>3129.231193509986</v>
      </c>
      <c r="N9" s="202">
        <v>2.7384830976527885E-2</v>
      </c>
    </row>
    <row r="10" spans="1:14" ht="15" customHeight="1" x14ac:dyDescent="0.25">
      <c r="A10" s="76"/>
      <c r="B10" s="51" t="s">
        <v>157</v>
      </c>
      <c r="C10" s="51"/>
      <c r="D10" s="200">
        <v>-2825.9045076700004</v>
      </c>
      <c r="E10" s="88"/>
      <c r="F10" s="200">
        <v>-20677.494107140003</v>
      </c>
      <c r="G10" s="200">
        <v>-21566.887819070002</v>
      </c>
      <c r="H10" s="201">
        <v>-889.39371192999897</v>
      </c>
      <c r="I10" s="202">
        <v>4.3012644923104526E-2</v>
      </c>
      <c r="J10" s="88"/>
      <c r="K10" s="200">
        <v>-44252.268802390005</v>
      </c>
      <c r="L10" s="200">
        <v>-45635.595999999998</v>
      </c>
      <c r="M10" s="201">
        <v>-1383.3271976099932</v>
      </c>
      <c r="N10" s="202">
        <v>3.126002880863088E-2</v>
      </c>
    </row>
    <row r="11" spans="1:14" ht="15" customHeight="1" x14ac:dyDescent="0.25">
      <c r="A11" s="76"/>
      <c r="B11" s="51" t="s">
        <v>158</v>
      </c>
      <c r="C11" s="51"/>
      <c r="D11" s="200">
        <v>1598.4193064200001</v>
      </c>
      <c r="E11" s="88"/>
      <c r="F11" s="200">
        <v>8295.1473035199997</v>
      </c>
      <c r="G11" s="200">
        <v>8686.7802752799998</v>
      </c>
      <c r="H11" s="201">
        <v>391.63297176000015</v>
      </c>
      <c r="I11" s="202">
        <v>4.7212298640412653E-2</v>
      </c>
      <c r="J11" s="88"/>
      <c r="K11" s="200">
        <v>17977.984603050001</v>
      </c>
      <c r="L11" s="200">
        <v>18536.629999999997</v>
      </c>
      <c r="M11" s="201">
        <v>558.64539694999621</v>
      </c>
      <c r="N11" s="202">
        <v>3.1073861129863323E-2</v>
      </c>
    </row>
    <row r="12" spans="1:14" ht="15" customHeight="1" x14ac:dyDescent="0.25">
      <c r="A12" s="76"/>
      <c r="B12" s="21"/>
      <c r="C12" s="21" t="s">
        <v>159</v>
      </c>
      <c r="D12" s="200">
        <v>871.65212339000004</v>
      </c>
      <c r="E12" s="88"/>
      <c r="F12" s="200">
        <v>4340.6497859499996</v>
      </c>
      <c r="G12" s="200">
        <v>4587.3162623500002</v>
      </c>
      <c r="H12" s="201">
        <v>246.66647640000065</v>
      </c>
      <c r="I12" s="202">
        <v>5.6827085474258077E-2</v>
      </c>
      <c r="J12" s="88"/>
      <c r="K12" s="200">
        <v>9361.2156176099998</v>
      </c>
      <c r="L12" s="200">
        <v>9679.98</v>
      </c>
      <c r="M12" s="201">
        <v>318.76438238999981</v>
      </c>
      <c r="N12" s="202">
        <v>3.4051601352964367E-2</v>
      </c>
    </row>
    <row r="13" spans="1:14" ht="15" customHeight="1" x14ac:dyDescent="0.25">
      <c r="A13" s="76"/>
      <c r="B13" s="21"/>
      <c r="C13" s="21" t="s">
        <v>160</v>
      </c>
      <c r="D13" s="200">
        <v>720.81805143999998</v>
      </c>
      <c r="E13" s="88"/>
      <c r="F13" s="200">
        <v>3922.2215468599998</v>
      </c>
      <c r="G13" s="200">
        <v>4065.5073194199995</v>
      </c>
      <c r="H13" s="201">
        <v>143.28577255999971</v>
      </c>
      <c r="I13" s="202">
        <v>3.6531789662598069E-2</v>
      </c>
      <c r="J13" s="88"/>
      <c r="K13" s="200">
        <v>8547.8034534100007</v>
      </c>
      <c r="L13" s="200">
        <v>8788.1640000000007</v>
      </c>
      <c r="M13" s="201">
        <v>240.36054659000001</v>
      </c>
      <c r="N13" s="202">
        <v>2.8119568717283938E-2</v>
      </c>
    </row>
    <row r="14" spans="1:14" ht="15" customHeight="1" x14ac:dyDescent="0.25">
      <c r="A14" s="76"/>
      <c r="B14" s="21"/>
      <c r="C14" s="21" t="s">
        <v>161</v>
      </c>
      <c r="D14" s="200">
        <v>5.9491315900000004</v>
      </c>
      <c r="E14" s="88"/>
      <c r="F14" s="200">
        <v>32.275970709999996</v>
      </c>
      <c r="G14" s="200">
        <v>33.956693509999994</v>
      </c>
      <c r="H14" s="201">
        <v>1.6807227999999981</v>
      </c>
      <c r="I14" s="202">
        <v>5.2073501215542439E-2</v>
      </c>
      <c r="J14" s="88"/>
      <c r="K14" s="200">
        <v>68.965532030000006</v>
      </c>
      <c r="L14" s="200">
        <v>68.486000000000004</v>
      </c>
      <c r="M14" s="201">
        <v>-0.47953203000000144</v>
      </c>
      <c r="N14" s="202">
        <v>-6.9532129439877632E-3</v>
      </c>
    </row>
    <row r="15" spans="1:14" ht="15" customHeight="1" x14ac:dyDescent="0.25">
      <c r="A15" s="76"/>
      <c r="B15" s="51" t="s">
        <v>162</v>
      </c>
      <c r="C15" s="51"/>
      <c r="D15" s="200">
        <v>62.686666509999995</v>
      </c>
      <c r="E15" s="88"/>
      <c r="F15" s="200">
        <v>355.63198338000018</v>
      </c>
      <c r="G15" s="200">
        <v>358.79382062999969</v>
      </c>
      <c r="H15" s="201">
        <v>3.1618372499995075</v>
      </c>
      <c r="I15" s="202">
        <v>8.8907561686346614E-3</v>
      </c>
      <c r="J15" s="88"/>
      <c r="K15" s="200">
        <v>864.68490073999999</v>
      </c>
      <c r="L15" s="200">
        <v>881.755</v>
      </c>
      <c r="M15" s="201">
        <v>17.070099260000006</v>
      </c>
      <c r="N15" s="202">
        <v>1.974141013147257E-2</v>
      </c>
    </row>
    <row r="16" spans="1:14" ht="15" customHeight="1" x14ac:dyDescent="0.25">
      <c r="A16" s="76"/>
      <c r="B16" s="51" t="s">
        <v>163</v>
      </c>
      <c r="C16" s="51"/>
      <c r="D16" s="200">
        <v>110.34303294000003</v>
      </c>
      <c r="E16" s="88"/>
      <c r="F16" s="200">
        <v>849.95972712999946</v>
      </c>
      <c r="G16" s="200">
        <v>809.08199570999989</v>
      </c>
      <c r="H16" s="201">
        <v>-40.877731419999577</v>
      </c>
      <c r="I16" s="202">
        <v>-4.8093727402860109E-2</v>
      </c>
      <c r="J16" s="88"/>
      <c r="K16" s="200">
        <v>1584.1699420100003</v>
      </c>
      <c r="L16" s="200">
        <v>1721.9650000000004</v>
      </c>
      <c r="M16" s="201">
        <v>137.79505799000003</v>
      </c>
      <c r="N16" s="202">
        <v>8.6982497480772247E-2</v>
      </c>
    </row>
    <row r="17" spans="1:14" ht="15" customHeight="1" x14ac:dyDescent="0.25">
      <c r="A17" s="76"/>
      <c r="B17" s="51" t="s">
        <v>164</v>
      </c>
      <c r="C17" s="51"/>
      <c r="D17" s="200">
        <v>473.55894827999998</v>
      </c>
      <c r="E17" s="88"/>
      <c r="F17" s="200">
        <v>3906.5072104999986</v>
      </c>
      <c r="G17" s="200">
        <v>3548.5510487300007</v>
      </c>
      <c r="H17" s="201">
        <v>-357.95616176999783</v>
      </c>
      <c r="I17" s="202">
        <v>-9.1630743905418921E-2</v>
      </c>
      <c r="J17" s="88"/>
      <c r="K17" s="200">
        <v>7692.5567849100016</v>
      </c>
      <c r="L17" s="200">
        <v>9764.9340000000066</v>
      </c>
      <c r="M17" s="201">
        <v>2072.3772150900049</v>
      </c>
      <c r="N17" s="202">
        <v>0.26940031423040711</v>
      </c>
    </row>
    <row r="18" spans="1:14" ht="15" customHeight="1" x14ac:dyDescent="0.25">
      <c r="A18" s="203"/>
      <c r="B18" s="204"/>
      <c r="C18" s="21" t="s">
        <v>165</v>
      </c>
      <c r="D18" s="200">
        <v>135.43457172999999</v>
      </c>
      <c r="E18" s="88"/>
      <c r="F18" s="200">
        <v>498.81802485000003</v>
      </c>
      <c r="G18" s="200">
        <v>363.77872015000014</v>
      </c>
      <c r="H18" s="201">
        <v>-135.03930469999989</v>
      </c>
      <c r="I18" s="202">
        <v>-0.27071857465577287</v>
      </c>
      <c r="J18" s="88"/>
      <c r="K18" s="200">
        <v>1170.41986718</v>
      </c>
      <c r="L18" s="200">
        <v>662.24399999999991</v>
      </c>
      <c r="M18" s="201">
        <v>-508.17586718000007</v>
      </c>
      <c r="N18" s="202">
        <v>-0.43418253690822495</v>
      </c>
    </row>
    <row r="19" spans="1:14" ht="15" customHeight="1" x14ac:dyDescent="0.25">
      <c r="A19" s="203"/>
      <c r="B19" s="204"/>
      <c r="C19" s="21" t="s">
        <v>166</v>
      </c>
      <c r="D19" s="200">
        <v>27.30046626</v>
      </c>
      <c r="E19" s="88"/>
      <c r="F19" s="200">
        <v>1173.9613538399999</v>
      </c>
      <c r="G19" s="200">
        <v>1031.1521554099995</v>
      </c>
      <c r="H19" s="201">
        <v>-142.80919843000038</v>
      </c>
      <c r="I19" s="202">
        <v>-0.12164727396082919</v>
      </c>
      <c r="J19" s="88"/>
      <c r="K19" s="200">
        <v>1631.79260032</v>
      </c>
      <c r="L19" s="200">
        <v>4026.6090000000004</v>
      </c>
      <c r="M19" s="201">
        <v>2394.8163996800004</v>
      </c>
      <c r="N19" s="202">
        <v>1.4675985166315675</v>
      </c>
    </row>
    <row r="20" spans="1:14" ht="15" customHeight="1" x14ac:dyDescent="0.25">
      <c r="A20" s="76"/>
      <c r="B20" s="204"/>
      <c r="C20" s="21" t="s">
        <v>167</v>
      </c>
      <c r="D20" s="200">
        <v>58.837427859999998</v>
      </c>
      <c r="E20" s="88"/>
      <c r="F20" s="200">
        <v>300.91862873999997</v>
      </c>
      <c r="G20" s="200">
        <v>204.57856655000006</v>
      </c>
      <c r="H20" s="201">
        <v>-96.340062189999912</v>
      </c>
      <c r="I20" s="202">
        <v>-0.32015320086161814</v>
      </c>
      <c r="J20" s="88"/>
      <c r="K20" s="200">
        <v>585.06289462999996</v>
      </c>
      <c r="L20" s="200">
        <v>632.52699999999982</v>
      </c>
      <c r="M20" s="201">
        <v>47.464105369999857</v>
      </c>
      <c r="N20" s="202">
        <v>8.11265007670956E-2</v>
      </c>
    </row>
    <row r="21" spans="1:14" ht="15" customHeight="1" x14ac:dyDescent="0.25">
      <c r="A21" s="76"/>
      <c r="B21" s="204"/>
      <c r="C21" s="21" t="s">
        <v>168</v>
      </c>
      <c r="D21" s="200">
        <v>21.874906250000006</v>
      </c>
      <c r="E21" s="88"/>
      <c r="F21" s="200">
        <v>151.83266456999999</v>
      </c>
      <c r="G21" s="200">
        <v>154.41414424999996</v>
      </c>
      <c r="H21" s="201">
        <v>2.5814796799999726</v>
      </c>
      <c r="I21" s="202">
        <v>1.7002136446138794E-2</v>
      </c>
      <c r="J21" s="88"/>
      <c r="K21" s="200">
        <v>315.54974675999995</v>
      </c>
      <c r="L21" s="200">
        <v>320.14</v>
      </c>
      <c r="M21" s="201">
        <v>4.5902532400000382</v>
      </c>
      <c r="N21" s="202">
        <v>1.4546844949589799E-2</v>
      </c>
    </row>
    <row r="22" spans="1:14" ht="15" customHeight="1" x14ac:dyDescent="0.25">
      <c r="A22" s="76"/>
      <c r="B22" s="204"/>
      <c r="C22" s="21" t="s">
        <v>169</v>
      </c>
      <c r="D22" s="200">
        <v>190.24024655000002</v>
      </c>
      <c r="E22" s="88"/>
      <c r="F22" s="200">
        <v>1511.0314012399999</v>
      </c>
      <c r="G22" s="200">
        <v>1520.0882483200003</v>
      </c>
      <c r="H22" s="201">
        <v>9.0568470800003524</v>
      </c>
      <c r="I22" s="202">
        <v>5.9938179130942792E-3</v>
      </c>
      <c r="J22" s="88"/>
      <c r="K22" s="200">
        <v>3449.7698868100001</v>
      </c>
      <c r="L22" s="200">
        <v>3582.4640000000013</v>
      </c>
      <c r="M22" s="201">
        <v>132.69411319000119</v>
      </c>
      <c r="N22" s="202">
        <v>3.8464627364668491E-2</v>
      </c>
    </row>
    <row r="23" spans="1:14" ht="15" customHeight="1" x14ac:dyDescent="0.25">
      <c r="A23" s="76"/>
      <c r="B23" s="204"/>
      <c r="C23" s="21" t="s">
        <v>170</v>
      </c>
      <c r="D23" s="200">
        <v>39.871329629999998</v>
      </c>
      <c r="E23" s="88"/>
      <c r="F23" s="200">
        <v>269.94513725999997</v>
      </c>
      <c r="G23" s="200">
        <v>274.53921405</v>
      </c>
      <c r="H23" s="201">
        <v>4.594076790000031</v>
      </c>
      <c r="I23" s="202">
        <v>1.7018557313648541E-2</v>
      </c>
      <c r="J23" s="88"/>
      <c r="K23" s="200">
        <v>539.96178921000001</v>
      </c>
      <c r="L23" s="200">
        <v>540.94999999999993</v>
      </c>
      <c r="M23" s="201">
        <v>0.98821078999992551</v>
      </c>
      <c r="N23" s="202">
        <v>1.8301494841805876E-3</v>
      </c>
    </row>
    <row r="24" spans="1:14" ht="15" customHeight="1" x14ac:dyDescent="0.25">
      <c r="A24" s="76"/>
      <c r="B24" s="51" t="s">
        <v>132</v>
      </c>
      <c r="C24" s="51"/>
      <c r="D24" s="200">
        <v>0.37760605000000008</v>
      </c>
      <c r="E24" s="88"/>
      <c r="F24" s="200">
        <v>25.32581454</v>
      </c>
      <c r="G24" s="200">
        <v>1.8374366900000003</v>
      </c>
      <c r="H24" s="201">
        <v>-23.488377849999999</v>
      </c>
      <c r="I24" s="202">
        <v>-0.92744807133062102</v>
      </c>
      <c r="J24" s="88"/>
      <c r="K24" s="200">
        <v>45.274908969999984</v>
      </c>
      <c r="L24" s="200">
        <v>9.9949999999999974</v>
      </c>
      <c r="M24" s="201">
        <v>-35.279908969999987</v>
      </c>
      <c r="N24" s="202">
        <v>-0.77923754619533581</v>
      </c>
    </row>
    <row r="25" spans="1:14" ht="15" customHeight="1" x14ac:dyDescent="0.25">
      <c r="A25" s="76"/>
      <c r="B25" s="51" t="s">
        <v>171</v>
      </c>
      <c r="C25" s="51"/>
      <c r="D25" s="200">
        <v>26.339004710000001</v>
      </c>
      <c r="E25" s="88"/>
      <c r="F25" s="200">
        <v>273.47254304000012</v>
      </c>
      <c r="G25" s="200">
        <v>227.85205170000006</v>
      </c>
      <c r="H25" s="201">
        <v>-45.620491340000058</v>
      </c>
      <c r="I25" s="202">
        <v>-0.16681927491831339</v>
      </c>
      <c r="J25" s="88"/>
      <c r="K25" s="200">
        <v>541.23653208999986</v>
      </c>
      <c r="L25" s="200">
        <v>384.00200000000007</v>
      </c>
      <c r="M25" s="201">
        <v>-157.23453208999979</v>
      </c>
      <c r="N25" s="202">
        <v>-0.29050982845306894</v>
      </c>
    </row>
    <row r="26" spans="1:14" ht="15" customHeight="1" x14ac:dyDescent="0.25">
      <c r="A26" s="205"/>
      <c r="B26" s="179" t="s">
        <v>172</v>
      </c>
      <c r="C26" s="179"/>
      <c r="D26" s="147">
        <v>27.689855709999996</v>
      </c>
      <c r="E26" s="88"/>
      <c r="F26" s="147">
        <v>987.17285367000022</v>
      </c>
      <c r="G26" s="147">
        <v>654.79882845999998</v>
      </c>
      <c r="H26" s="206">
        <v>-332.37402521000024</v>
      </c>
      <c r="I26" s="207">
        <v>-0.33669283345296364</v>
      </c>
      <c r="J26" s="88"/>
      <c r="K26" s="147">
        <v>2443.7245537399999</v>
      </c>
      <c r="L26" s="147">
        <v>1845.4079999999999</v>
      </c>
      <c r="M26" s="206">
        <v>-598.31655374000002</v>
      </c>
      <c r="N26" s="207">
        <v>-0.24483796785701806</v>
      </c>
    </row>
    <row r="27" spans="1:14" x14ac:dyDescent="0.25">
      <c r="A27" s="1" t="s">
        <v>33</v>
      </c>
      <c r="B27" s="1"/>
      <c r="C27" s="1"/>
      <c r="D27" s="1"/>
      <c r="E27" s="1"/>
      <c r="F27" s="208"/>
      <c r="G27" s="208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24">
    <pageSetUpPr fitToPage="1"/>
  </sheetPr>
  <dimension ref="A1:M54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x14ac:dyDescent="0.25">
      <c r="A1" s="510" t="s">
        <v>352</v>
      </c>
    </row>
    <row r="2" spans="1:13" ht="15" customHeight="1" x14ac:dyDescent="0.25">
      <c r="A2" s="558" t="s">
        <v>255</v>
      </c>
      <c r="B2" s="558"/>
      <c r="C2" s="311" t="s">
        <v>11</v>
      </c>
      <c r="D2" s="312"/>
      <c r="E2" s="555" t="s">
        <v>12</v>
      </c>
      <c r="F2" s="555"/>
      <c r="G2" s="555"/>
      <c r="H2" s="555"/>
      <c r="I2" s="313"/>
      <c r="J2" s="555" t="s">
        <v>13</v>
      </c>
      <c r="K2" s="555"/>
      <c r="L2" s="555"/>
      <c r="M2" s="555"/>
    </row>
    <row r="3" spans="1:13" ht="15" customHeight="1" x14ac:dyDescent="0.25">
      <c r="A3" s="559"/>
      <c r="B3" s="559"/>
      <c r="C3" s="314" t="s">
        <v>34</v>
      </c>
      <c r="D3" s="314"/>
      <c r="E3" s="556" t="s">
        <v>35</v>
      </c>
      <c r="F3" s="556" t="e">
        <v>#REF!</v>
      </c>
      <c r="G3" s="557" t="s">
        <v>14</v>
      </c>
      <c r="H3" s="557"/>
      <c r="I3" s="315"/>
      <c r="J3" s="316" t="s">
        <v>6</v>
      </c>
      <c r="K3" s="314" t="s">
        <v>7</v>
      </c>
      <c r="L3" s="557" t="s">
        <v>14</v>
      </c>
      <c r="M3" s="557"/>
    </row>
    <row r="4" spans="1:13" ht="15" customHeight="1" x14ac:dyDescent="0.25">
      <c r="A4" s="560"/>
      <c r="B4" s="560"/>
      <c r="C4" s="337">
        <v>2025</v>
      </c>
      <c r="D4" s="338"/>
      <c r="E4" s="338">
        <v>2024</v>
      </c>
      <c r="F4" s="338">
        <v>2025</v>
      </c>
      <c r="G4" s="339" t="s">
        <v>15</v>
      </c>
      <c r="H4" s="339" t="s">
        <v>16</v>
      </c>
      <c r="I4" s="338"/>
      <c r="J4" s="338">
        <v>2024</v>
      </c>
      <c r="K4" s="338">
        <v>2025</v>
      </c>
      <c r="L4" s="339" t="s">
        <v>15</v>
      </c>
      <c r="M4" s="339" t="s">
        <v>16</v>
      </c>
    </row>
    <row r="5" spans="1:13" ht="15" customHeight="1" x14ac:dyDescent="0.25">
      <c r="A5" s="340" t="s">
        <v>252</v>
      </c>
      <c r="B5" s="341"/>
      <c r="C5" s="15">
        <v>12023.826837360002</v>
      </c>
      <c r="D5" s="46"/>
      <c r="E5" s="15">
        <v>55171.661749840001</v>
      </c>
      <c r="F5" s="15">
        <v>57325.508186040002</v>
      </c>
      <c r="G5" s="167">
        <v>2153.8464362000013</v>
      </c>
      <c r="H5" s="187">
        <v>3.9038998788290868E-2</v>
      </c>
      <c r="I5" s="46"/>
      <c r="J5" s="63">
        <v>118906.85882324004</v>
      </c>
      <c r="K5" s="63">
        <v>126710.85400000004</v>
      </c>
      <c r="L5" s="342">
        <v>7803.9951767599996</v>
      </c>
      <c r="M5" s="217">
        <v>6.5631160842966718E-2</v>
      </c>
    </row>
    <row r="6" spans="1:13" ht="15" customHeight="1" x14ac:dyDescent="0.25">
      <c r="A6" s="67" t="s">
        <v>42</v>
      </c>
      <c r="B6" s="68"/>
      <c r="C6" s="69">
        <v>1344.3305828400003</v>
      </c>
      <c r="D6" s="70"/>
      <c r="E6" s="69">
        <v>6395.3793500099937</v>
      </c>
      <c r="F6" s="69">
        <v>6175.3955401999974</v>
      </c>
      <c r="G6" s="343">
        <v>-219.98380980999627</v>
      </c>
      <c r="H6" s="235">
        <v>-3.4397304330297862E-2</v>
      </c>
      <c r="I6" s="70"/>
      <c r="J6" s="73">
        <v>14514.637593199997</v>
      </c>
      <c r="K6" s="69">
        <v>15192.598000000002</v>
      </c>
      <c r="L6" s="343">
        <v>677.96040680000442</v>
      </c>
      <c r="M6" s="344">
        <v>4.6708738158066199E-2</v>
      </c>
    </row>
    <row r="7" spans="1:13" ht="15" customHeight="1" x14ac:dyDescent="0.25">
      <c r="A7" s="75" t="s">
        <v>43</v>
      </c>
      <c r="B7" s="76" t="s">
        <v>44</v>
      </c>
      <c r="C7" s="77">
        <v>1.1998875800000002</v>
      </c>
      <c r="D7" s="78"/>
      <c r="E7" s="79">
        <v>5.66407434</v>
      </c>
      <c r="F7" s="79">
        <v>6.1808285499999975</v>
      </c>
      <c r="G7" s="345">
        <v>0.51675420999999755</v>
      </c>
      <c r="H7" s="202">
        <v>9.1233656018716358E-2</v>
      </c>
      <c r="I7" s="78"/>
      <c r="J7" s="79">
        <v>12.237497679999995</v>
      </c>
      <c r="K7" s="79">
        <v>12.692999999999998</v>
      </c>
      <c r="L7" s="345">
        <v>0.45550232000000257</v>
      </c>
      <c r="M7" s="346">
        <v>3.7221851387513549E-2</v>
      </c>
    </row>
    <row r="8" spans="1:13" ht="15" customHeight="1" x14ac:dyDescent="0.25">
      <c r="A8" s="75" t="s">
        <v>45</v>
      </c>
      <c r="B8" s="76" t="s">
        <v>46</v>
      </c>
      <c r="C8" s="77">
        <v>20.209337280000003</v>
      </c>
      <c r="D8" s="78"/>
      <c r="E8" s="79">
        <v>140.88569885999999</v>
      </c>
      <c r="F8" s="79">
        <v>124.84631369999997</v>
      </c>
      <c r="G8" s="345">
        <v>-16.039385160000023</v>
      </c>
      <c r="H8" s="202">
        <v>-0.11384679417276111</v>
      </c>
      <c r="I8" s="78"/>
      <c r="J8" s="79">
        <v>287.82856621000002</v>
      </c>
      <c r="K8" s="79">
        <v>294.89</v>
      </c>
      <c r="L8" s="345">
        <v>7.0614337899999668</v>
      </c>
      <c r="M8" s="346">
        <v>2.4533471027500253E-2</v>
      </c>
    </row>
    <row r="9" spans="1:13" ht="15" customHeight="1" x14ac:dyDescent="0.25">
      <c r="A9" s="75" t="s">
        <v>47</v>
      </c>
      <c r="B9" s="76" t="s">
        <v>48</v>
      </c>
      <c r="C9" s="77">
        <v>1.88352253</v>
      </c>
      <c r="D9" s="78"/>
      <c r="E9" s="79">
        <v>9.9200302600000025</v>
      </c>
      <c r="F9" s="79">
        <v>9.6316428300000005</v>
      </c>
      <c r="G9" s="345">
        <v>-0.288387430000002</v>
      </c>
      <c r="H9" s="202">
        <v>-2.9071224829106734E-2</v>
      </c>
      <c r="I9" s="78"/>
      <c r="J9" s="79">
        <v>20.06081812</v>
      </c>
      <c r="K9" s="79">
        <v>21.197999999999997</v>
      </c>
      <c r="L9" s="345">
        <v>1.1371818799999964</v>
      </c>
      <c r="M9" s="346">
        <v>5.6686715028150481E-2</v>
      </c>
    </row>
    <row r="10" spans="1:13" ht="15" customHeight="1" x14ac:dyDescent="0.25">
      <c r="A10" s="75" t="s">
        <v>49</v>
      </c>
      <c r="B10" s="76" t="s">
        <v>50</v>
      </c>
      <c r="C10" s="77">
        <v>2.5400930599999998</v>
      </c>
      <c r="D10" s="78"/>
      <c r="E10" s="79">
        <v>12.561001579999999</v>
      </c>
      <c r="F10" s="79">
        <v>12.415975780000004</v>
      </c>
      <c r="G10" s="345">
        <v>-0.14502579999999554</v>
      </c>
      <c r="H10" s="202">
        <v>-1.1545719429803314E-2</v>
      </c>
      <c r="I10" s="78"/>
      <c r="J10" s="79">
        <v>26.518113790000001</v>
      </c>
      <c r="K10" s="79">
        <v>28.491999999999994</v>
      </c>
      <c r="L10" s="345">
        <v>1.9738862099999928</v>
      </c>
      <c r="M10" s="346">
        <v>7.4435392563416247E-2</v>
      </c>
    </row>
    <row r="11" spans="1:13" ht="15" customHeight="1" x14ac:dyDescent="0.25">
      <c r="A11" s="75" t="s">
        <v>51</v>
      </c>
      <c r="B11" s="76" t="s">
        <v>52</v>
      </c>
      <c r="C11" s="77">
        <v>1.5868872000000001</v>
      </c>
      <c r="D11" s="78"/>
      <c r="E11" s="79">
        <v>7.27516959</v>
      </c>
      <c r="F11" s="79">
        <v>7.7828221999999991</v>
      </c>
      <c r="G11" s="345">
        <v>0.50765260999999917</v>
      </c>
      <c r="H11" s="202">
        <v>6.9778800854042977E-2</v>
      </c>
      <c r="I11" s="78"/>
      <c r="J11" s="79">
        <v>15.974537899999996</v>
      </c>
      <c r="K11" s="79">
        <v>15.854999999999999</v>
      </c>
      <c r="L11" s="345">
        <v>-0.11953789999999742</v>
      </c>
      <c r="M11" s="346">
        <v>-7.4830270990184911E-3</v>
      </c>
    </row>
    <row r="12" spans="1:13" ht="15" customHeight="1" x14ac:dyDescent="0.25">
      <c r="A12" s="75" t="s">
        <v>53</v>
      </c>
      <c r="B12" s="76" t="s">
        <v>54</v>
      </c>
      <c r="C12" s="77">
        <v>4.6346209599999995</v>
      </c>
      <c r="D12" s="78"/>
      <c r="E12" s="79">
        <v>22.178305639999998</v>
      </c>
      <c r="F12" s="79">
        <v>23.077600379999989</v>
      </c>
      <c r="G12" s="345">
        <v>0.89929473999999132</v>
      </c>
      <c r="H12" s="202">
        <v>4.0548396915319529E-2</v>
      </c>
      <c r="I12" s="78"/>
      <c r="J12" s="79">
        <v>47.370306740000011</v>
      </c>
      <c r="K12" s="79">
        <v>49.937000000000012</v>
      </c>
      <c r="L12" s="345">
        <v>2.566693260000001</v>
      </c>
      <c r="M12" s="346">
        <v>5.4183589607889493E-2</v>
      </c>
    </row>
    <row r="13" spans="1:13" ht="15" customHeight="1" x14ac:dyDescent="0.25">
      <c r="A13" s="75" t="s">
        <v>55</v>
      </c>
      <c r="B13" s="76" t="s">
        <v>56</v>
      </c>
      <c r="C13" s="77">
        <v>36.079232550000015</v>
      </c>
      <c r="D13" s="78"/>
      <c r="E13" s="79">
        <v>423.02230933999959</v>
      </c>
      <c r="F13" s="79">
        <v>297.15757156000006</v>
      </c>
      <c r="G13" s="345">
        <v>-125.86473777999953</v>
      </c>
      <c r="H13" s="202">
        <v>-0.29753687926382411</v>
      </c>
      <c r="I13" s="78"/>
      <c r="J13" s="79">
        <v>941.3408854999999</v>
      </c>
      <c r="K13" s="79">
        <v>630.23900000000015</v>
      </c>
      <c r="L13" s="345">
        <v>-311.10188549999975</v>
      </c>
      <c r="M13" s="346">
        <v>-0.33048802011266698</v>
      </c>
    </row>
    <row r="14" spans="1:13" ht="15" customHeight="1" x14ac:dyDescent="0.25">
      <c r="A14" s="83" t="s">
        <v>57</v>
      </c>
      <c r="B14" s="76" t="s">
        <v>58</v>
      </c>
      <c r="C14" s="77">
        <v>361.30082791000018</v>
      </c>
      <c r="D14" s="78"/>
      <c r="E14" s="79">
        <v>1864.6140194099964</v>
      </c>
      <c r="F14" s="79">
        <v>1909.6099131099963</v>
      </c>
      <c r="G14" s="345">
        <v>44.995893699999897</v>
      </c>
      <c r="H14" s="202">
        <v>2.4131478810953899E-2</v>
      </c>
      <c r="I14" s="78"/>
      <c r="J14" s="79">
        <v>4071.4145919399989</v>
      </c>
      <c r="K14" s="79">
        <v>4250.9980000000014</v>
      </c>
      <c r="L14" s="345">
        <v>179.58340806000251</v>
      </c>
      <c r="M14" s="346">
        <v>4.4108356937049731E-2</v>
      </c>
    </row>
    <row r="15" spans="1:13" ht="15" customHeight="1" x14ac:dyDescent="0.25">
      <c r="A15" s="83" t="s">
        <v>59</v>
      </c>
      <c r="B15" s="76" t="s">
        <v>60</v>
      </c>
      <c r="C15" s="77">
        <v>42.985873730000002</v>
      </c>
      <c r="D15" s="78"/>
      <c r="E15" s="79">
        <v>279.71518081999966</v>
      </c>
      <c r="F15" s="79">
        <v>246.3428979899997</v>
      </c>
      <c r="G15" s="345">
        <v>-33.372282829999961</v>
      </c>
      <c r="H15" s="202">
        <v>-0.11930808593286701</v>
      </c>
      <c r="I15" s="78"/>
      <c r="J15" s="79">
        <v>632.77264719999982</v>
      </c>
      <c r="K15" s="79">
        <v>644.95299999999975</v>
      </c>
      <c r="L15" s="345">
        <v>12.180352799999923</v>
      </c>
      <c r="M15" s="346">
        <v>1.9249177179035293E-2</v>
      </c>
    </row>
    <row r="16" spans="1:13" ht="15" customHeight="1" x14ac:dyDescent="0.25">
      <c r="A16" s="83" t="s">
        <v>61</v>
      </c>
      <c r="B16" s="76" t="s">
        <v>62</v>
      </c>
      <c r="C16" s="77">
        <v>184.44502892000011</v>
      </c>
      <c r="D16" s="78"/>
      <c r="E16" s="79">
        <v>1064.4975851699996</v>
      </c>
      <c r="F16" s="79">
        <v>1124.1784869300002</v>
      </c>
      <c r="G16" s="345">
        <v>59.680901760000552</v>
      </c>
      <c r="H16" s="202">
        <v>5.6064854060208669E-2</v>
      </c>
      <c r="I16" s="78"/>
      <c r="J16" s="79">
        <v>2333.2496145199989</v>
      </c>
      <c r="K16" s="79">
        <v>2513.0390000000007</v>
      </c>
      <c r="L16" s="345">
        <v>179.78938548000178</v>
      </c>
      <c r="M16" s="346">
        <v>7.7055358484217962E-2</v>
      </c>
    </row>
    <row r="17" spans="1:13" ht="15" customHeight="1" x14ac:dyDescent="0.25">
      <c r="A17" s="83" t="s">
        <v>63</v>
      </c>
      <c r="B17" s="76" t="s">
        <v>64</v>
      </c>
      <c r="C17" s="77">
        <v>303.69746833999989</v>
      </c>
      <c r="D17" s="78"/>
      <c r="E17" s="79">
        <v>1307.9028715999998</v>
      </c>
      <c r="F17" s="79">
        <v>1394.1420273699994</v>
      </c>
      <c r="G17" s="345">
        <v>86.23915576999957</v>
      </c>
      <c r="H17" s="202">
        <v>6.5936972570830532E-2</v>
      </c>
      <c r="I17" s="78"/>
      <c r="J17" s="79">
        <v>2874.164068139999</v>
      </c>
      <c r="K17" s="79">
        <v>3381.6909999999989</v>
      </c>
      <c r="L17" s="345">
        <v>507.52693185999988</v>
      </c>
      <c r="M17" s="346">
        <v>0.17658244965411574</v>
      </c>
    </row>
    <row r="18" spans="1:13" ht="15" customHeight="1" x14ac:dyDescent="0.25">
      <c r="A18" s="83" t="s">
        <v>65</v>
      </c>
      <c r="B18" s="76" t="s">
        <v>66</v>
      </c>
      <c r="C18" s="77">
        <v>130.59000094999996</v>
      </c>
      <c r="D18" s="78"/>
      <c r="E18" s="79">
        <v>807.51577138000016</v>
      </c>
      <c r="F18" s="79">
        <v>765.70601323000108</v>
      </c>
      <c r="G18" s="345">
        <v>-41.809758149999084</v>
      </c>
      <c r="H18" s="202">
        <v>-5.1775779039644587E-2</v>
      </c>
      <c r="I18" s="78"/>
      <c r="J18" s="79">
        <v>1641.4246207400006</v>
      </c>
      <c r="K18" s="79">
        <v>1595.2900000000006</v>
      </c>
      <c r="L18" s="345">
        <v>-46.134620739999946</v>
      </c>
      <c r="M18" s="346">
        <v>-2.8106451040804559E-2</v>
      </c>
    </row>
    <row r="19" spans="1:13" ht="15" customHeight="1" x14ac:dyDescent="0.25">
      <c r="A19" s="83">
        <v>16</v>
      </c>
      <c r="B19" s="76" t="s">
        <v>67</v>
      </c>
      <c r="C19" s="77">
        <v>176.52786508</v>
      </c>
      <c r="D19" s="78"/>
      <c r="E19" s="79">
        <v>175.91151914</v>
      </c>
      <c r="F19" s="79">
        <v>-62.315980209999964</v>
      </c>
      <c r="G19" s="345">
        <v>-238.22749934999996</v>
      </c>
      <c r="H19" s="202" t="s">
        <v>37</v>
      </c>
      <c r="I19" s="78"/>
      <c r="J19" s="79">
        <v>623.1626927100001</v>
      </c>
      <c r="K19" s="79">
        <v>615.1</v>
      </c>
      <c r="L19" s="345">
        <v>-8.0626927100000785</v>
      </c>
      <c r="M19" s="346">
        <v>-1.293834307528452E-2</v>
      </c>
    </row>
    <row r="20" spans="1:13" ht="15" customHeight="1" x14ac:dyDescent="0.25">
      <c r="A20" s="83" t="s">
        <v>68</v>
      </c>
      <c r="B20" s="76" t="s">
        <v>69</v>
      </c>
      <c r="C20" s="77">
        <v>56.169147070000008</v>
      </c>
      <c r="D20" s="78"/>
      <c r="E20" s="79">
        <v>119.7626635</v>
      </c>
      <c r="F20" s="79">
        <v>174.60544359999997</v>
      </c>
      <c r="G20" s="345">
        <v>54.84278009999997</v>
      </c>
      <c r="H20" s="202">
        <v>0.45792886110953912</v>
      </c>
      <c r="I20" s="78"/>
      <c r="J20" s="79">
        <v>284.71663453999992</v>
      </c>
      <c r="K20" s="79">
        <v>437.38100000000014</v>
      </c>
      <c r="L20" s="345">
        <v>152.66436546000023</v>
      </c>
      <c r="M20" s="346">
        <v>0.53619756255777307</v>
      </c>
    </row>
    <row r="21" spans="1:13" ht="15" customHeight="1" x14ac:dyDescent="0.25">
      <c r="A21" s="83" t="s">
        <v>70</v>
      </c>
      <c r="B21" s="76" t="s">
        <v>71</v>
      </c>
      <c r="C21" s="77">
        <v>20.480789680000015</v>
      </c>
      <c r="D21" s="78"/>
      <c r="E21" s="79">
        <v>153.95314937999999</v>
      </c>
      <c r="F21" s="79">
        <v>142.03398318000001</v>
      </c>
      <c r="G21" s="345">
        <v>-11.919166199999978</v>
      </c>
      <c r="H21" s="202">
        <v>-7.7420736425339975E-2</v>
      </c>
      <c r="I21" s="78"/>
      <c r="J21" s="79">
        <v>702.4019974700002</v>
      </c>
      <c r="K21" s="79">
        <v>700.84199999999987</v>
      </c>
      <c r="L21" s="345">
        <v>-1.5599974700003258</v>
      </c>
      <c r="M21" s="346">
        <v>-2.2209468020013556E-3</v>
      </c>
    </row>
    <row r="22" spans="1:13" ht="15" customHeight="1" x14ac:dyDescent="0.25">
      <c r="A22" s="84" t="s">
        <v>72</v>
      </c>
      <c r="B22" s="47"/>
      <c r="C22" s="85">
        <v>5210.5816058399996</v>
      </c>
      <c r="D22" s="70"/>
      <c r="E22" s="85">
        <v>28411.669546090005</v>
      </c>
      <c r="F22" s="85">
        <v>30367.785600170002</v>
      </c>
      <c r="G22" s="343">
        <v>1956.1160540799974</v>
      </c>
      <c r="H22" s="192">
        <v>6.8849035812793336E-2</v>
      </c>
      <c r="I22" s="70"/>
      <c r="J22" s="87">
        <v>57374.478130860014</v>
      </c>
      <c r="K22" s="87">
        <v>60855.833000000006</v>
      </c>
      <c r="L22" s="343">
        <v>3481.3548691399919</v>
      </c>
      <c r="M22" s="235">
        <v>6.0677760958447458E-2</v>
      </c>
    </row>
    <row r="23" spans="1:13" ht="15" customHeight="1" x14ac:dyDescent="0.25">
      <c r="A23" s="83" t="s">
        <v>22</v>
      </c>
      <c r="B23" s="76" t="s">
        <v>73</v>
      </c>
      <c r="C23" s="77">
        <v>824.26796196999965</v>
      </c>
      <c r="D23" s="78"/>
      <c r="E23" s="79">
        <v>4752.157186350003</v>
      </c>
      <c r="F23" s="79">
        <v>5107.5485227600011</v>
      </c>
      <c r="G23" s="345">
        <v>355.39133640999808</v>
      </c>
      <c r="H23" s="202">
        <v>7.4785265401324796E-2</v>
      </c>
      <c r="I23" s="78"/>
      <c r="J23" s="79">
        <v>10211.710973900006</v>
      </c>
      <c r="K23" s="79">
        <v>10359.021000000004</v>
      </c>
      <c r="L23" s="345">
        <v>147.31002609999814</v>
      </c>
      <c r="M23" s="346">
        <v>1.4425596893263615E-2</v>
      </c>
    </row>
    <row r="24" spans="1:13" ht="15" customHeight="1" x14ac:dyDescent="0.25">
      <c r="A24" s="83" t="s">
        <v>74</v>
      </c>
      <c r="B24" s="76" t="s">
        <v>75</v>
      </c>
      <c r="C24" s="77">
        <v>326.25351274000013</v>
      </c>
      <c r="D24" s="78"/>
      <c r="E24" s="79">
        <v>2891.2095249400027</v>
      </c>
      <c r="F24" s="79">
        <v>2803.6878620199996</v>
      </c>
      <c r="G24" s="345">
        <v>-87.521662920003109</v>
      </c>
      <c r="H24" s="202">
        <v>-3.0271643118573111E-2</v>
      </c>
      <c r="I24" s="78"/>
      <c r="J24" s="79">
        <v>5722.6579964200018</v>
      </c>
      <c r="K24" s="79">
        <v>5852.1140000000014</v>
      </c>
      <c r="L24" s="345">
        <v>129.45600357999956</v>
      </c>
      <c r="M24" s="346">
        <v>2.2621656520621203E-2</v>
      </c>
    </row>
    <row r="25" spans="1:13" ht="15" customHeight="1" x14ac:dyDescent="0.25">
      <c r="A25" s="83" t="s">
        <v>76</v>
      </c>
      <c r="B25" s="76" t="s">
        <v>77</v>
      </c>
      <c r="C25" s="77">
        <v>1831.37480723</v>
      </c>
      <c r="D25" s="78"/>
      <c r="E25" s="79">
        <v>8680.0358327899976</v>
      </c>
      <c r="F25" s="79">
        <v>9817.3216038100018</v>
      </c>
      <c r="G25" s="345">
        <v>1137.2857710200042</v>
      </c>
      <c r="H25" s="202">
        <v>0.13102316544866732</v>
      </c>
      <c r="I25" s="78"/>
      <c r="J25" s="79">
        <v>17178.27895136</v>
      </c>
      <c r="K25" s="79">
        <v>19469.38</v>
      </c>
      <c r="L25" s="345">
        <v>2291.101048640001</v>
      </c>
      <c r="M25" s="346">
        <v>0.13337197836449244</v>
      </c>
    </row>
    <row r="26" spans="1:13" ht="15" customHeight="1" x14ac:dyDescent="0.25">
      <c r="A26" s="83" t="s">
        <v>78</v>
      </c>
      <c r="B26" s="76" t="s">
        <v>79</v>
      </c>
      <c r="C26" s="77">
        <v>1413.5049969500005</v>
      </c>
      <c r="D26" s="78"/>
      <c r="E26" s="79">
        <v>6285.9556452099987</v>
      </c>
      <c r="F26" s="79">
        <v>6635.7158412000008</v>
      </c>
      <c r="G26" s="345">
        <v>349.7601959900021</v>
      </c>
      <c r="H26" s="202">
        <v>5.5641531014703371E-2</v>
      </c>
      <c r="I26" s="78"/>
      <c r="J26" s="79">
        <v>12623.516462160005</v>
      </c>
      <c r="K26" s="79">
        <v>13428.057999999999</v>
      </c>
      <c r="L26" s="345">
        <v>804.54153783999391</v>
      </c>
      <c r="M26" s="346">
        <v>6.3733551602017657E-2</v>
      </c>
    </row>
    <row r="27" spans="1:13" ht="15" customHeight="1" x14ac:dyDescent="0.25">
      <c r="A27" s="83" t="s">
        <v>80</v>
      </c>
      <c r="B27" s="76" t="s">
        <v>81</v>
      </c>
      <c r="C27" s="77">
        <v>130.73399326000001</v>
      </c>
      <c r="D27" s="78"/>
      <c r="E27" s="79">
        <v>1721.0425123999999</v>
      </c>
      <c r="F27" s="79">
        <v>1633.1195449400004</v>
      </c>
      <c r="G27" s="345">
        <v>-87.922967459999427</v>
      </c>
      <c r="H27" s="202">
        <v>-5.1087039876423823E-2</v>
      </c>
      <c r="I27" s="78"/>
      <c r="J27" s="79">
        <v>3019.7775519899997</v>
      </c>
      <c r="K27" s="79">
        <v>2851.78</v>
      </c>
      <c r="L27" s="345">
        <v>-167.99755198999947</v>
      </c>
      <c r="M27" s="346">
        <v>-5.5632426262421486E-2</v>
      </c>
    </row>
    <row r="28" spans="1:13" ht="15" customHeight="1" x14ac:dyDescent="0.25">
      <c r="A28" s="83" t="s">
        <v>82</v>
      </c>
      <c r="B28" s="76" t="s">
        <v>83</v>
      </c>
      <c r="C28" s="77">
        <v>684.44633369000007</v>
      </c>
      <c r="D28" s="78"/>
      <c r="E28" s="79">
        <v>4081.2688444</v>
      </c>
      <c r="F28" s="79">
        <v>4370.3922254400013</v>
      </c>
      <c r="G28" s="345">
        <v>289.12338104000128</v>
      </c>
      <c r="H28" s="202">
        <v>7.0841542682666958E-2</v>
      </c>
      <c r="I28" s="78"/>
      <c r="J28" s="79">
        <v>8618.5361950299975</v>
      </c>
      <c r="K28" s="79">
        <v>8895.4800000000032</v>
      </c>
      <c r="L28" s="345">
        <v>276.94380497000566</v>
      </c>
      <c r="M28" s="346">
        <v>3.2133508371144259E-2</v>
      </c>
    </row>
    <row r="29" spans="1:13" ht="15" customHeight="1" x14ac:dyDescent="0.25">
      <c r="A29" s="84" t="s">
        <v>84</v>
      </c>
      <c r="B29" s="47"/>
      <c r="C29" s="85">
        <v>1769.3099467700008</v>
      </c>
      <c r="D29" s="70"/>
      <c r="E29" s="85">
        <v>9480.1814728000045</v>
      </c>
      <c r="F29" s="85">
        <v>10047.27139003001</v>
      </c>
      <c r="G29" s="343">
        <v>567.08991723000509</v>
      </c>
      <c r="H29" s="192">
        <v>5.9818466435169748E-2</v>
      </c>
      <c r="I29" s="70"/>
      <c r="J29" s="87">
        <v>19819.435066370021</v>
      </c>
      <c r="K29" s="87">
        <v>21042.07800000002</v>
      </c>
      <c r="L29" s="343">
        <v>1222.6429336299989</v>
      </c>
      <c r="M29" s="235">
        <v>6.1689091012720132E-2</v>
      </c>
    </row>
    <row r="30" spans="1:13" ht="15" customHeight="1" x14ac:dyDescent="0.25">
      <c r="A30" s="83" t="s">
        <v>85</v>
      </c>
      <c r="B30" s="76" t="s">
        <v>86</v>
      </c>
      <c r="C30" s="77">
        <v>1118.5236922400004</v>
      </c>
      <c r="D30" s="78"/>
      <c r="E30" s="79">
        <v>5607.7848005400001</v>
      </c>
      <c r="F30" s="79">
        <v>5881.0794990400045</v>
      </c>
      <c r="G30" s="345">
        <v>273.29469850000442</v>
      </c>
      <c r="H30" s="202">
        <v>4.8734876287279683E-2</v>
      </c>
      <c r="I30" s="78"/>
      <c r="J30" s="79">
        <v>11798.422111620022</v>
      </c>
      <c r="K30" s="79">
        <v>12241.533000000019</v>
      </c>
      <c r="L30" s="345">
        <v>443.11088837999705</v>
      </c>
      <c r="M30" s="346">
        <v>3.7556792271704387E-2</v>
      </c>
    </row>
    <row r="31" spans="1:13" ht="15" customHeight="1" x14ac:dyDescent="0.25">
      <c r="A31" s="83" t="s">
        <v>87</v>
      </c>
      <c r="B31" s="76" t="s">
        <v>88</v>
      </c>
      <c r="C31" s="77">
        <v>555.48125442000025</v>
      </c>
      <c r="D31" s="78"/>
      <c r="E31" s="79">
        <v>3179.8203672500022</v>
      </c>
      <c r="F31" s="79">
        <v>3435.1374300800044</v>
      </c>
      <c r="G31" s="345">
        <v>255.31706283000221</v>
      </c>
      <c r="H31" s="202">
        <v>8.0292920147186697E-2</v>
      </c>
      <c r="I31" s="78"/>
      <c r="J31" s="79">
        <v>6568.7555969400009</v>
      </c>
      <c r="K31" s="79">
        <v>7274.2080000000014</v>
      </c>
      <c r="L31" s="345">
        <v>705.45240306000051</v>
      </c>
      <c r="M31" s="346">
        <v>0.10739513636169229</v>
      </c>
    </row>
    <row r="32" spans="1:13" ht="15" customHeight="1" x14ac:dyDescent="0.25">
      <c r="A32" s="83" t="s">
        <v>89</v>
      </c>
      <c r="B32" s="76" t="s">
        <v>90</v>
      </c>
      <c r="C32" s="77">
        <v>43.708160569999976</v>
      </c>
      <c r="D32" s="78"/>
      <c r="E32" s="79">
        <v>317.65629016000037</v>
      </c>
      <c r="F32" s="79">
        <v>328.97052029000031</v>
      </c>
      <c r="G32" s="345">
        <v>11.314230129999942</v>
      </c>
      <c r="H32" s="202">
        <v>3.5617837519606788E-2</v>
      </c>
      <c r="I32" s="78"/>
      <c r="J32" s="79">
        <v>644.59287986999993</v>
      </c>
      <c r="K32" s="79">
        <v>670.78899999999965</v>
      </c>
      <c r="L32" s="345">
        <v>26.196120129999713</v>
      </c>
      <c r="M32" s="346">
        <v>4.0639791328881625E-2</v>
      </c>
    </row>
    <row r="33" spans="1:13" ht="15" customHeight="1" x14ac:dyDescent="0.25">
      <c r="A33" s="83" t="s">
        <v>91</v>
      </c>
      <c r="B33" s="76" t="s">
        <v>92</v>
      </c>
      <c r="C33" s="77">
        <v>3.0424659000000003</v>
      </c>
      <c r="D33" s="78"/>
      <c r="E33" s="79">
        <v>104.66013258</v>
      </c>
      <c r="F33" s="79">
        <v>119.6898219400001</v>
      </c>
      <c r="G33" s="345">
        <v>15.029689360000106</v>
      </c>
      <c r="H33" s="202">
        <v>0.14360472311184713</v>
      </c>
      <c r="I33" s="78"/>
      <c r="J33" s="79">
        <v>234.32244943999996</v>
      </c>
      <c r="K33" s="79">
        <v>228.49599999999998</v>
      </c>
      <c r="L33" s="345">
        <v>-5.8264494399999762</v>
      </c>
      <c r="M33" s="346">
        <v>-2.4865092755407936E-2</v>
      </c>
    </row>
    <row r="34" spans="1:13" ht="15" customHeight="1" x14ac:dyDescent="0.25">
      <c r="A34" s="83" t="s">
        <v>93</v>
      </c>
      <c r="B34" s="76" t="s">
        <v>94</v>
      </c>
      <c r="C34" s="77">
        <v>48.554373639999994</v>
      </c>
      <c r="D34" s="78"/>
      <c r="E34" s="79">
        <v>270.25988227000005</v>
      </c>
      <c r="F34" s="79">
        <v>282.39411868000002</v>
      </c>
      <c r="G34" s="345">
        <v>12.134236409999971</v>
      </c>
      <c r="H34" s="202">
        <v>4.4898400414003836E-2</v>
      </c>
      <c r="I34" s="78"/>
      <c r="J34" s="79">
        <v>573.34202849999997</v>
      </c>
      <c r="K34" s="79">
        <v>627.05199999999979</v>
      </c>
      <c r="L34" s="345">
        <v>53.709971499999824</v>
      </c>
      <c r="M34" s="346">
        <v>9.3678762117819891E-2</v>
      </c>
    </row>
    <row r="35" spans="1:13" ht="15" customHeight="1" x14ac:dyDescent="0.25">
      <c r="A35" s="84" t="s">
        <v>95</v>
      </c>
      <c r="B35" s="47"/>
      <c r="C35" s="85">
        <v>3188.4290125399998</v>
      </c>
      <c r="D35" s="70"/>
      <c r="E35" s="85">
        <v>8250.5075191699998</v>
      </c>
      <c r="F35" s="85">
        <v>7718.5178356199986</v>
      </c>
      <c r="G35" s="343">
        <v>-531.98968355000125</v>
      </c>
      <c r="H35" s="192">
        <v>-6.4479631381939462E-2</v>
      </c>
      <c r="I35" s="70"/>
      <c r="J35" s="87">
        <v>21649.954644229998</v>
      </c>
      <c r="K35" s="87">
        <v>22961.975000000006</v>
      </c>
      <c r="L35" s="343">
        <v>1312.0203557700079</v>
      </c>
      <c r="M35" s="235">
        <v>6.0601529071548477E-2</v>
      </c>
    </row>
    <row r="36" spans="1:13" ht="15" customHeight="1" x14ac:dyDescent="0.25">
      <c r="A36" s="83" t="s">
        <v>96</v>
      </c>
      <c r="B36" s="76" t="s">
        <v>97</v>
      </c>
      <c r="C36" s="77">
        <v>139.42324433000002</v>
      </c>
      <c r="D36" s="88"/>
      <c r="E36" s="79">
        <v>1097.1506058499995</v>
      </c>
      <c r="F36" s="79">
        <v>467.44252786000027</v>
      </c>
      <c r="G36" s="345">
        <v>-629.7080779899992</v>
      </c>
      <c r="H36" s="202">
        <v>-0.57394862166816485</v>
      </c>
      <c r="I36" s="78"/>
      <c r="J36" s="79">
        <v>1989.6520606900001</v>
      </c>
      <c r="K36" s="79">
        <v>1384.5000000000002</v>
      </c>
      <c r="L36" s="345">
        <v>-605.15206068999987</v>
      </c>
      <c r="M36" s="346">
        <v>-0.30414969162001948</v>
      </c>
    </row>
    <row r="37" spans="1:13" ht="15" customHeight="1" x14ac:dyDescent="0.25">
      <c r="A37" s="83" t="s">
        <v>98</v>
      </c>
      <c r="B37" s="76" t="s">
        <v>99</v>
      </c>
      <c r="C37" s="77">
        <v>336.68712767</v>
      </c>
      <c r="D37" s="88"/>
      <c r="E37" s="79">
        <v>1695.9901199600001</v>
      </c>
      <c r="F37" s="79">
        <v>1834.5234488599988</v>
      </c>
      <c r="G37" s="345">
        <v>138.53332889999865</v>
      </c>
      <c r="H37" s="202">
        <v>8.1682863166246511E-2</v>
      </c>
      <c r="I37" s="78"/>
      <c r="J37" s="79">
        <v>6549.3714388500002</v>
      </c>
      <c r="K37" s="79">
        <v>11385.753999999999</v>
      </c>
      <c r="L37" s="345">
        <v>4836.3825611499988</v>
      </c>
      <c r="M37" s="346">
        <v>0.73844988123000954</v>
      </c>
    </row>
    <row r="38" spans="1:13" ht="15" customHeight="1" x14ac:dyDescent="0.25">
      <c r="A38" s="347" t="s">
        <v>100</v>
      </c>
      <c r="B38" s="76" t="s">
        <v>101</v>
      </c>
      <c r="C38" s="77">
        <v>445.76783191000015</v>
      </c>
      <c r="D38" s="88"/>
      <c r="E38" s="79">
        <v>924.32068000999971</v>
      </c>
      <c r="F38" s="79">
        <v>967.45937331999926</v>
      </c>
      <c r="G38" s="345">
        <v>43.138693309999553</v>
      </c>
      <c r="H38" s="202">
        <v>4.6670700161693723E-2</v>
      </c>
      <c r="I38" s="78"/>
      <c r="J38" s="79">
        <v>2855.4766798000023</v>
      </c>
      <c r="K38" s="79">
        <v>2896.5040000000022</v>
      </c>
      <c r="L38" s="345">
        <v>41.027320199999849</v>
      </c>
      <c r="M38" s="346">
        <v>1.4367940908161625E-2</v>
      </c>
    </row>
    <row r="39" spans="1:13" ht="15" customHeight="1" x14ac:dyDescent="0.25">
      <c r="A39" s="83" t="s">
        <v>102</v>
      </c>
      <c r="B39" s="76" t="s">
        <v>103</v>
      </c>
      <c r="C39" s="77">
        <v>232.53757326000002</v>
      </c>
      <c r="D39" s="88"/>
      <c r="E39" s="79">
        <v>1535.2589754999999</v>
      </c>
      <c r="F39" s="79">
        <v>1451.7849970900008</v>
      </c>
      <c r="G39" s="345">
        <v>-83.473978409999063</v>
      </c>
      <c r="H39" s="202">
        <v>-5.4371268784026094E-2</v>
      </c>
      <c r="I39" s="78"/>
      <c r="J39" s="79">
        <v>4840.5977516199991</v>
      </c>
      <c r="K39" s="79">
        <v>2193.2290000000016</v>
      </c>
      <c r="L39" s="345">
        <v>-2647.3687516199975</v>
      </c>
      <c r="M39" s="346">
        <v>-0.5469094701649202</v>
      </c>
    </row>
    <row r="40" spans="1:13" ht="15" customHeight="1" x14ac:dyDescent="0.25">
      <c r="A40" s="83" t="s">
        <v>104</v>
      </c>
      <c r="B40" s="76" t="s">
        <v>105</v>
      </c>
      <c r="C40" s="77">
        <v>1950.4654702399998</v>
      </c>
      <c r="D40" s="88"/>
      <c r="E40" s="79">
        <v>2247.64002484</v>
      </c>
      <c r="F40" s="79">
        <v>2630.8362132099996</v>
      </c>
      <c r="G40" s="345">
        <v>383.19618836999962</v>
      </c>
      <c r="H40" s="202">
        <v>0.17048823839007654</v>
      </c>
      <c r="I40" s="78"/>
      <c r="J40" s="79">
        <v>3406.1062839700003</v>
      </c>
      <c r="K40" s="79">
        <v>3907.9300000000003</v>
      </c>
      <c r="L40" s="345">
        <v>501.82371603000001</v>
      </c>
      <c r="M40" s="346">
        <v>0.14733060984964252</v>
      </c>
    </row>
    <row r="41" spans="1:13" ht="15" customHeight="1" x14ac:dyDescent="0.25">
      <c r="A41" s="83" t="s">
        <v>106</v>
      </c>
      <c r="B41" s="76" t="s">
        <v>107</v>
      </c>
      <c r="C41" s="77">
        <v>83.547765130000002</v>
      </c>
      <c r="D41" s="88"/>
      <c r="E41" s="79">
        <v>750.14711300999977</v>
      </c>
      <c r="F41" s="79">
        <v>366.47127527999982</v>
      </c>
      <c r="G41" s="345">
        <v>-383.67583772999996</v>
      </c>
      <c r="H41" s="202">
        <v>-0.51146745895012913</v>
      </c>
      <c r="I41" s="78"/>
      <c r="J41" s="79">
        <v>1932.5177928200001</v>
      </c>
      <c r="K41" s="79">
        <v>1113.9819999999997</v>
      </c>
      <c r="L41" s="345">
        <v>-818.53579282000032</v>
      </c>
      <c r="M41" s="346">
        <v>-0.423559253043442</v>
      </c>
    </row>
    <row r="42" spans="1:13" ht="15" customHeight="1" x14ac:dyDescent="0.25">
      <c r="A42" s="83" t="s">
        <v>108</v>
      </c>
      <c r="B42" s="76" t="s">
        <v>109</v>
      </c>
      <c r="C42" s="77">
        <v>0</v>
      </c>
      <c r="D42" s="88"/>
      <c r="E42" s="79">
        <v>0</v>
      </c>
      <c r="F42" s="79">
        <v>0</v>
      </c>
      <c r="G42" s="345">
        <v>0</v>
      </c>
      <c r="H42" s="202" t="s">
        <v>37</v>
      </c>
      <c r="I42" s="78"/>
      <c r="J42" s="79">
        <v>76.232636479999996</v>
      </c>
      <c r="K42" s="79">
        <v>80.076000000000008</v>
      </c>
      <c r="L42" s="345">
        <v>3.8433635200000111</v>
      </c>
      <c r="M42" s="346">
        <v>5.0416248177489464E-2</v>
      </c>
    </row>
    <row r="43" spans="1:13" ht="15" customHeight="1" x14ac:dyDescent="0.25">
      <c r="A43" s="84" t="s">
        <v>110</v>
      </c>
      <c r="B43" s="47"/>
      <c r="C43" s="85">
        <v>511.17568936999999</v>
      </c>
      <c r="D43" s="70"/>
      <c r="E43" s="85">
        <v>2633.9238617699993</v>
      </c>
      <c r="F43" s="85">
        <v>3016.5378200200007</v>
      </c>
      <c r="G43" s="343">
        <v>382.61395825000136</v>
      </c>
      <c r="H43" s="192">
        <v>0.14526386423064053</v>
      </c>
      <c r="I43" s="70"/>
      <c r="J43" s="87">
        <v>5548.3533885799989</v>
      </c>
      <c r="K43" s="87">
        <v>6658.37</v>
      </c>
      <c r="L43" s="180">
        <v>1110.016611420001</v>
      </c>
      <c r="M43" s="235">
        <v>0.20006234889520802</v>
      </c>
    </row>
    <row r="44" spans="1:13" ht="15" customHeight="1" x14ac:dyDescent="0.25">
      <c r="A44" s="83" t="s">
        <v>111</v>
      </c>
      <c r="B44" s="76" t="s">
        <v>112</v>
      </c>
      <c r="C44" s="77">
        <v>0</v>
      </c>
      <c r="D44" s="88"/>
      <c r="E44" s="79">
        <v>0</v>
      </c>
      <c r="F44" s="79">
        <v>0</v>
      </c>
      <c r="G44" s="345">
        <v>0</v>
      </c>
      <c r="H44" s="202" t="s">
        <v>37</v>
      </c>
      <c r="I44" s="78"/>
      <c r="J44" s="79">
        <v>0</v>
      </c>
      <c r="K44" s="79">
        <v>3.5000000000000003E-2</v>
      </c>
      <c r="L44" s="348">
        <v>3.5000000000000003E-2</v>
      </c>
      <c r="M44" s="346" t="s">
        <v>37</v>
      </c>
    </row>
    <row r="45" spans="1:13" ht="15" customHeight="1" x14ac:dyDescent="0.25">
      <c r="A45" s="93" t="s">
        <v>113</v>
      </c>
      <c r="B45" s="94" t="s">
        <v>114</v>
      </c>
      <c r="C45" s="95">
        <v>511.17568936999999</v>
      </c>
      <c r="D45" s="78"/>
      <c r="E45" s="97">
        <v>2633.9238617699993</v>
      </c>
      <c r="F45" s="97">
        <v>3016.5378200200007</v>
      </c>
      <c r="G45" s="180">
        <v>382.61395825000136</v>
      </c>
      <c r="H45" s="207">
        <v>0.14526386423064053</v>
      </c>
      <c r="I45" s="78"/>
      <c r="J45" s="97">
        <v>5548.3533885799989</v>
      </c>
      <c r="K45" s="97">
        <v>6658.335</v>
      </c>
      <c r="L45" s="349">
        <v>1109.9816114200012</v>
      </c>
      <c r="M45" s="350">
        <v>0.20005604071734884</v>
      </c>
    </row>
    <row r="46" spans="1:13" ht="15" customHeight="1" x14ac:dyDescent="0.25">
      <c r="A46" s="101" t="s">
        <v>115</v>
      </c>
      <c r="B46" s="103"/>
      <c r="C46" s="104">
        <v>2913.9091647</v>
      </c>
      <c r="D46" s="351"/>
      <c r="E46" s="104">
        <v>13515.363372369999</v>
      </c>
      <c r="F46" s="104">
        <v>15153.231728710003</v>
      </c>
      <c r="G46" s="352">
        <v>1637.8683563400054</v>
      </c>
      <c r="H46" s="353">
        <v>0.12118566931676922</v>
      </c>
      <c r="I46" s="351"/>
      <c r="J46" s="104">
        <v>28322.388908250003</v>
      </c>
      <c r="K46" s="104">
        <v>30811.916000000001</v>
      </c>
      <c r="L46" s="171">
        <v>2489.5270917499984</v>
      </c>
      <c r="M46" s="354">
        <v>8.7899615382543761E-2</v>
      </c>
    </row>
    <row r="47" spans="1:13" ht="15" customHeight="1" x14ac:dyDescent="0.25">
      <c r="A47" s="35">
        <v>20</v>
      </c>
      <c r="B47" s="32" t="s">
        <v>73</v>
      </c>
      <c r="C47" s="77">
        <v>676.27818597999988</v>
      </c>
      <c r="D47" s="22"/>
      <c r="E47" s="79">
        <v>3843.5263366899994</v>
      </c>
      <c r="F47" s="77">
        <v>4218.8670575000006</v>
      </c>
      <c r="G47" s="345">
        <v>375.34072081000113</v>
      </c>
      <c r="H47" s="202">
        <v>9.7655300869680106E-2</v>
      </c>
      <c r="I47" s="22"/>
      <c r="J47" s="79">
        <v>7499.8718388599982</v>
      </c>
      <c r="K47" s="79">
        <v>7727.695999999999</v>
      </c>
      <c r="L47" s="345">
        <v>227.8241611400008</v>
      </c>
      <c r="M47" s="346">
        <v>3.0377073906723062E-2</v>
      </c>
    </row>
    <row r="48" spans="1:13" ht="15" customHeight="1" x14ac:dyDescent="0.25">
      <c r="A48" s="35">
        <v>22</v>
      </c>
      <c r="B48" s="32" t="s">
        <v>77</v>
      </c>
      <c r="C48" s="77">
        <v>1831.37480723</v>
      </c>
      <c r="D48" s="22"/>
      <c r="E48" s="79">
        <v>8680.0358327899976</v>
      </c>
      <c r="F48" s="77">
        <v>9817.3216038100018</v>
      </c>
      <c r="G48" s="345">
        <v>1137.2857710200042</v>
      </c>
      <c r="H48" s="202">
        <v>0.13102316544866732</v>
      </c>
      <c r="I48" s="22"/>
      <c r="J48" s="79">
        <v>17178.27895136</v>
      </c>
      <c r="K48" s="79">
        <v>19469.38</v>
      </c>
      <c r="L48" s="345">
        <v>2291.101048640001</v>
      </c>
      <c r="M48" s="346">
        <v>0.13337197836449244</v>
      </c>
    </row>
    <row r="49" spans="1:13" ht="15" customHeight="1" x14ac:dyDescent="0.25">
      <c r="A49" s="35">
        <v>24</v>
      </c>
      <c r="B49" s="32" t="s">
        <v>81</v>
      </c>
      <c r="C49" s="77">
        <v>42.177069099999997</v>
      </c>
      <c r="D49" s="22"/>
      <c r="E49" s="79">
        <v>356.94326310000008</v>
      </c>
      <c r="F49" s="77">
        <v>352.65790244999999</v>
      </c>
      <c r="G49" s="345">
        <v>-4.2853606500000865</v>
      </c>
      <c r="H49" s="202">
        <v>-1.2005719376189772E-2</v>
      </c>
      <c r="I49" s="22"/>
      <c r="J49" s="79">
        <v>927.17738598000005</v>
      </c>
      <c r="K49" s="79">
        <v>930.851</v>
      </c>
      <c r="L49" s="345">
        <v>3.6736140199999454</v>
      </c>
      <c r="M49" s="346">
        <v>3.9621479940616933E-3</v>
      </c>
    </row>
    <row r="50" spans="1:13" ht="15" customHeight="1" x14ac:dyDescent="0.25">
      <c r="A50" s="35">
        <v>42</v>
      </c>
      <c r="B50" s="32" t="s">
        <v>101</v>
      </c>
      <c r="C50" s="77">
        <v>189.34323815000002</v>
      </c>
      <c r="D50" s="22"/>
      <c r="E50" s="79">
        <v>356.20866794999995</v>
      </c>
      <c r="F50" s="77">
        <v>355.45695461000003</v>
      </c>
      <c r="G50" s="345">
        <v>-0.75171333999992385</v>
      </c>
      <c r="H50" s="202">
        <v>-2.1103173719103641E-3</v>
      </c>
      <c r="I50" s="22"/>
      <c r="J50" s="79">
        <v>1405.5108536399998</v>
      </c>
      <c r="K50" s="79">
        <v>1351.1210000000001</v>
      </c>
      <c r="L50" s="345">
        <v>-54.389853639999728</v>
      </c>
      <c r="M50" s="346">
        <v>-3.8697569285317535E-2</v>
      </c>
    </row>
    <row r="51" spans="1:13" ht="15" customHeight="1" x14ac:dyDescent="0.25">
      <c r="A51" s="35">
        <v>44</v>
      </c>
      <c r="B51" s="32" t="s">
        <v>105</v>
      </c>
      <c r="C51" s="77">
        <v>174.73586424000001</v>
      </c>
      <c r="D51" s="21"/>
      <c r="E51" s="79">
        <v>278.64927183999998</v>
      </c>
      <c r="F51" s="77">
        <v>408.92821033999996</v>
      </c>
      <c r="G51" s="345">
        <v>130.27893849999998</v>
      </c>
      <c r="H51" s="202">
        <v>0.46753733695312127</v>
      </c>
      <c r="I51" s="22"/>
      <c r="J51" s="79">
        <v>1229.2327506600002</v>
      </c>
      <c r="K51" s="79">
        <v>1246.0909999999999</v>
      </c>
      <c r="L51" s="345">
        <v>16.858249339999702</v>
      </c>
      <c r="M51" s="346">
        <v>1.3714448570417703E-2</v>
      </c>
    </row>
    <row r="52" spans="1:13" ht="15" customHeight="1" x14ac:dyDescent="0.25">
      <c r="A52" s="35">
        <v>45</v>
      </c>
      <c r="B52" s="32" t="s">
        <v>107</v>
      </c>
      <c r="C52" s="77">
        <v>0</v>
      </c>
      <c r="D52" s="21"/>
      <c r="E52" s="79">
        <v>0</v>
      </c>
      <c r="F52" s="77">
        <v>0</v>
      </c>
      <c r="G52" s="345">
        <v>0</v>
      </c>
      <c r="H52" s="202" t="s">
        <v>37</v>
      </c>
      <c r="I52" s="22"/>
      <c r="J52" s="79">
        <v>6.08449127</v>
      </c>
      <c r="K52" s="79">
        <v>7.0019999999999998</v>
      </c>
      <c r="L52" s="345">
        <v>0.91750872999999977</v>
      </c>
      <c r="M52" s="346">
        <v>0.15079464975549217</v>
      </c>
    </row>
    <row r="53" spans="1:13" ht="15" customHeight="1" x14ac:dyDescent="0.25">
      <c r="A53" s="355">
        <v>46</v>
      </c>
      <c r="B53" s="112" t="s">
        <v>109</v>
      </c>
      <c r="C53" s="95">
        <v>0</v>
      </c>
      <c r="D53" s="50"/>
      <c r="E53" s="97">
        <v>0</v>
      </c>
      <c r="F53" s="95">
        <v>0</v>
      </c>
      <c r="G53" s="180">
        <v>0</v>
      </c>
      <c r="H53" s="207" t="s">
        <v>37</v>
      </c>
      <c r="I53" s="113"/>
      <c r="J53" s="97">
        <v>76.232636479999996</v>
      </c>
      <c r="K53" s="97">
        <v>79.775000000000006</v>
      </c>
      <c r="L53" s="180">
        <v>3.5423635200000092</v>
      </c>
      <c r="M53" s="350">
        <v>4.6467808061831484E-2</v>
      </c>
    </row>
    <row r="54" spans="1:13" ht="15" customHeight="1" x14ac:dyDescent="0.25">
      <c r="A54" s="45" t="s">
        <v>33</v>
      </c>
      <c r="B54" s="114"/>
      <c r="C54" s="23"/>
      <c r="D54" s="23"/>
      <c r="E54" s="115"/>
      <c r="F54" s="115"/>
      <c r="G54" s="116"/>
      <c r="H54" s="116"/>
      <c r="I54" s="116"/>
      <c r="J54" s="116"/>
      <c r="K54" s="116"/>
      <c r="L54" s="116"/>
      <c r="M54" s="116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3">
    <pageSetUpPr fitToPage="1"/>
  </sheetPr>
  <dimension ref="A1:N46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510" t="s">
        <v>353</v>
      </c>
    </row>
    <row r="2" spans="1:14" ht="15" customHeight="1" x14ac:dyDescent="0.25">
      <c r="A2" s="558" t="s">
        <v>256</v>
      </c>
      <c r="B2" s="558"/>
      <c r="C2" s="558"/>
      <c r="D2" s="311" t="s">
        <v>11</v>
      </c>
      <c r="E2" s="312"/>
      <c r="F2" s="555" t="s">
        <v>12</v>
      </c>
      <c r="G2" s="555"/>
      <c r="H2" s="555"/>
      <c r="I2" s="555"/>
      <c r="J2" s="313"/>
      <c r="K2" s="555" t="s">
        <v>13</v>
      </c>
      <c r="L2" s="555"/>
      <c r="M2" s="555"/>
      <c r="N2" s="555"/>
    </row>
    <row r="3" spans="1:14" ht="15" customHeight="1" x14ac:dyDescent="0.25">
      <c r="A3" s="559"/>
      <c r="B3" s="559"/>
      <c r="C3" s="559"/>
      <c r="D3" s="314" t="s">
        <v>34</v>
      </c>
      <c r="E3" s="314"/>
      <c r="F3" s="556" t="s">
        <v>35</v>
      </c>
      <c r="G3" s="556" t="e">
        <v>#REF!</v>
      </c>
      <c r="H3" s="557" t="s">
        <v>14</v>
      </c>
      <c r="I3" s="557"/>
      <c r="J3" s="315"/>
      <c r="K3" s="316" t="s">
        <v>6</v>
      </c>
      <c r="L3" s="314" t="s">
        <v>7</v>
      </c>
      <c r="M3" s="557" t="s">
        <v>14</v>
      </c>
      <c r="N3" s="557"/>
    </row>
    <row r="4" spans="1:14" ht="15" customHeight="1" x14ac:dyDescent="0.25">
      <c r="A4" s="581"/>
      <c r="B4" s="581"/>
      <c r="C4" s="581"/>
      <c r="D4" s="337">
        <v>2025</v>
      </c>
      <c r="E4" s="338"/>
      <c r="F4" s="338">
        <v>2024</v>
      </c>
      <c r="G4" s="338">
        <v>2025</v>
      </c>
      <c r="H4" s="339" t="s">
        <v>15</v>
      </c>
      <c r="I4" s="339" t="s">
        <v>16</v>
      </c>
      <c r="J4" s="338"/>
      <c r="K4" s="338">
        <v>2024</v>
      </c>
      <c r="L4" s="338">
        <v>2025</v>
      </c>
      <c r="M4" s="339" t="s">
        <v>15</v>
      </c>
      <c r="N4" s="339" t="s">
        <v>16</v>
      </c>
    </row>
    <row r="5" spans="1:14" ht="15" customHeight="1" x14ac:dyDescent="0.25">
      <c r="A5" s="123" t="s">
        <v>253</v>
      </c>
      <c r="B5" s="123"/>
      <c r="C5" s="124"/>
      <c r="D5" s="15">
        <v>7861.2086176899993</v>
      </c>
      <c r="E5" s="46"/>
      <c r="F5" s="15">
        <v>45957.239713060022</v>
      </c>
      <c r="G5" s="15">
        <v>47063.338515949974</v>
      </c>
      <c r="H5" s="167">
        <v>1106.0988028899519</v>
      </c>
      <c r="I5" s="187">
        <v>2.4067999074705693E-2</v>
      </c>
      <c r="J5" s="126"/>
      <c r="K5" s="356">
        <v>105151.55134039003</v>
      </c>
      <c r="L5" s="15">
        <v>103651.38400000001</v>
      </c>
      <c r="M5" s="357">
        <v>-1500.1673403900204</v>
      </c>
      <c r="N5" s="187">
        <v>-1.4266716194550222E-2</v>
      </c>
    </row>
    <row r="6" spans="1:14" ht="15.75" customHeight="1" x14ac:dyDescent="0.25">
      <c r="A6" s="84" t="s">
        <v>42</v>
      </c>
      <c r="B6" s="84"/>
      <c r="C6" s="47"/>
      <c r="D6" s="85">
        <v>5576.8660781899989</v>
      </c>
      <c r="E6" s="70"/>
      <c r="F6" s="85">
        <v>32129.766028550017</v>
      </c>
      <c r="G6" s="85">
        <v>33509.266535359973</v>
      </c>
      <c r="H6" s="343">
        <v>1379.5005068099563</v>
      </c>
      <c r="I6" s="192">
        <v>4.2935280187977432E-2</v>
      </c>
      <c r="J6" s="127"/>
      <c r="K6" s="85">
        <v>73244.29532643003</v>
      </c>
      <c r="L6" s="137">
        <v>73743.145000000004</v>
      </c>
      <c r="M6" s="352">
        <v>498.84967356997367</v>
      </c>
      <c r="N6" s="358">
        <v>6.8107648704480717E-3</v>
      </c>
    </row>
    <row r="7" spans="1:14" ht="15" customHeight="1" x14ac:dyDescent="0.25">
      <c r="A7" s="131" t="s">
        <v>43</v>
      </c>
      <c r="B7" s="23" t="s">
        <v>44</v>
      </c>
      <c r="C7" s="132"/>
      <c r="D7" s="133">
        <v>6.6752000000000001E-4</v>
      </c>
      <c r="E7" s="88"/>
      <c r="F7" s="133">
        <v>8.7213299999999994E-3</v>
      </c>
      <c r="G7" s="133">
        <v>5.6984799999999988E-3</v>
      </c>
      <c r="H7" s="359">
        <v>-3.0228500000000005E-3</v>
      </c>
      <c r="I7" s="360" t="s">
        <v>37</v>
      </c>
      <c r="J7" s="78"/>
      <c r="K7" s="133">
        <v>5.5652720000000003E-2</v>
      </c>
      <c r="L7" s="133">
        <v>1.9E-2</v>
      </c>
      <c r="M7" s="361">
        <v>-3.665272E-2</v>
      </c>
      <c r="N7" s="362" t="s">
        <v>37</v>
      </c>
    </row>
    <row r="8" spans="1:14" ht="15" customHeight="1" x14ac:dyDescent="0.25">
      <c r="A8" s="131" t="s">
        <v>45</v>
      </c>
      <c r="B8" s="23" t="s">
        <v>46</v>
      </c>
      <c r="C8" s="132"/>
      <c r="D8" s="133">
        <v>0.13785517999999999</v>
      </c>
      <c r="E8" s="88"/>
      <c r="F8" s="133">
        <v>0.84832143999999987</v>
      </c>
      <c r="G8" s="133">
        <v>0.69498390999999982</v>
      </c>
      <c r="H8" s="359">
        <v>-0.15333753000000006</v>
      </c>
      <c r="I8" s="360">
        <v>-0.18075404294862574</v>
      </c>
      <c r="J8" s="78"/>
      <c r="K8" s="133">
        <v>6.2089267499999998</v>
      </c>
      <c r="L8" s="133">
        <v>2.2239999999999998</v>
      </c>
      <c r="M8" s="363">
        <v>-3.9849267500000001</v>
      </c>
      <c r="N8" s="364">
        <v>-0.64180604965262322</v>
      </c>
    </row>
    <row r="9" spans="1:14" ht="15" customHeight="1" x14ac:dyDescent="0.25">
      <c r="A9" s="131" t="s">
        <v>47</v>
      </c>
      <c r="B9" s="23" t="s">
        <v>48</v>
      </c>
      <c r="C9" s="132"/>
      <c r="D9" s="133">
        <v>1.5824629999999999E-2</v>
      </c>
      <c r="E9" s="88"/>
      <c r="F9" s="133">
        <v>0.10184878</v>
      </c>
      <c r="G9" s="133">
        <v>8.3746509999999996E-2</v>
      </c>
      <c r="H9" s="359">
        <v>-1.8102270000000004E-2</v>
      </c>
      <c r="I9" s="360">
        <v>-0.17773673872185802</v>
      </c>
      <c r="J9" s="78"/>
      <c r="K9" s="133">
        <v>0.28221701999999999</v>
      </c>
      <c r="L9" s="133">
        <v>7.9000000000000001E-2</v>
      </c>
      <c r="M9" s="363">
        <v>-0.20321701999999997</v>
      </c>
      <c r="N9" s="364">
        <v>-0.72007358025394774</v>
      </c>
    </row>
    <row r="10" spans="1:14" ht="15" customHeight="1" x14ac:dyDescent="0.25">
      <c r="A10" s="131" t="s">
        <v>49</v>
      </c>
      <c r="B10" s="23" t="s">
        <v>50</v>
      </c>
      <c r="C10" s="132"/>
      <c r="D10" s="133">
        <v>1.7747999999999999E-4</v>
      </c>
      <c r="E10" s="88"/>
      <c r="F10" s="133">
        <v>1.06488E-3</v>
      </c>
      <c r="G10" s="133">
        <v>1.06488E-3</v>
      </c>
      <c r="H10" s="359">
        <v>0</v>
      </c>
      <c r="I10" s="360" t="s">
        <v>37</v>
      </c>
      <c r="J10" s="78"/>
      <c r="K10" s="133">
        <v>0.10668900999999999</v>
      </c>
      <c r="L10" s="133">
        <v>6.4000000000000001E-2</v>
      </c>
      <c r="M10" s="363">
        <v>-4.2689009999999986E-2</v>
      </c>
      <c r="N10" s="364">
        <v>-0.40012565492921892</v>
      </c>
    </row>
    <row r="11" spans="1:14" ht="15" customHeight="1" x14ac:dyDescent="0.25">
      <c r="A11" s="131" t="s">
        <v>51</v>
      </c>
      <c r="B11" s="23" t="s">
        <v>52</v>
      </c>
      <c r="C11" s="132"/>
      <c r="D11" s="133">
        <v>1.2726579999999999E-2</v>
      </c>
      <c r="E11" s="88"/>
      <c r="F11" s="133">
        <v>7.5435740000000015E-2</v>
      </c>
      <c r="G11" s="133">
        <v>6.9011529999999988E-2</v>
      </c>
      <c r="H11" s="359">
        <v>-6.4242100000000274E-3</v>
      </c>
      <c r="I11" s="360">
        <v>-8.5161357202832799E-2</v>
      </c>
      <c r="J11" s="78"/>
      <c r="K11" s="133">
        <v>0.19272966999999999</v>
      </c>
      <c r="L11" s="133">
        <v>0.114</v>
      </c>
      <c r="M11" s="363">
        <v>-7.8729669999999988E-2</v>
      </c>
      <c r="N11" s="364">
        <v>-0.40849792354233783</v>
      </c>
    </row>
    <row r="12" spans="1:14" ht="15" customHeight="1" x14ac:dyDescent="0.25">
      <c r="A12" s="131" t="s">
        <v>53</v>
      </c>
      <c r="B12" s="23" t="s">
        <v>54</v>
      </c>
      <c r="C12" s="132"/>
      <c r="D12" s="133">
        <v>6.2406700000000002E-3</v>
      </c>
      <c r="E12" s="88"/>
      <c r="F12" s="133">
        <v>3.4088319999999998E-2</v>
      </c>
      <c r="G12" s="133">
        <v>6.1981969999999997E-2</v>
      </c>
      <c r="H12" s="359">
        <v>2.7893649999999999E-2</v>
      </c>
      <c r="I12" s="360" t="s">
        <v>37</v>
      </c>
      <c r="J12" s="78"/>
      <c r="K12" s="133">
        <v>0.26577995999999998</v>
      </c>
      <c r="L12" s="133">
        <v>0.22600000000000003</v>
      </c>
      <c r="M12" s="363">
        <v>-3.9779959999999948E-2</v>
      </c>
      <c r="N12" s="364">
        <v>-0.14967253362518362</v>
      </c>
    </row>
    <row r="13" spans="1:14" ht="15" customHeight="1" x14ac:dyDescent="0.25">
      <c r="A13" s="136">
        <v>10</v>
      </c>
      <c r="B13" s="23" t="s">
        <v>56</v>
      </c>
      <c r="C13" s="132"/>
      <c r="D13" s="133">
        <v>0.36312262999999995</v>
      </c>
      <c r="E13" s="88"/>
      <c r="F13" s="133">
        <v>2.3934331199999992</v>
      </c>
      <c r="G13" s="133">
        <v>2.1636254599999996</v>
      </c>
      <c r="H13" s="359">
        <v>-0.22980765999999964</v>
      </c>
      <c r="I13" s="360">
        <v>-9.6015910400705007E-2</v>
      </c>
      <c r="J13" s="78"/>
      <c r="K13" s="133">
        <v>22.711188350000004</v>
      </c>
      <c r="L13" s="133">
        <v>5.8670000000000009</v>
      </c>
      <c r="M13" s="363">
        <v>-16.844188350000003</v>
      </c>
      <c r="N13" s="364">
        <v>-0.74166917602090154</v>
      </c>
    </row>
    <row r="14" spans="1:14" ht="15" customHeight="1" x14ac:dyDescent="0.25">
      <c r="A14" s="136">
        <v>11</v>
      </c>
      <c r="B14" s="23" t="s">
        <v>58</v>
      </c>
      <c r="C14" s="132"/>
      <c r="D14" s="133">
        <v>15.044079309999997</v>
      </c>
      <c r="E14" s="88"/>
      <c r="F14" s="133">
        <v>83.368911730000093</v>
      </c>
      <c r="G14" s="133">
        <v>83.554276640000012</v>
      </c>
      <c r="H14" s="359">
        <v>0.18536490999991884</v>
      </c>
      <c r="I14" s="360">
        <v>2.223429647255637E-3</v>
      </c>
      <c r="J14" s="78"/>
      <c r="K14" s="133">
        <v>180.05117198000005</v>
      </c>
      <c r="L14" s="133">
        <v>159.73799999999989</v>
      </c>
      <c r="M14" s="363">
        <v>-20.313171980000163</v>
      </c>
      <c r="N14" s="364">
        <v>-0.11281888230228532</v>
      </c>
    </row>
    <row r="15" spans="1:14" ht="15" customHeight="1" x14ac:dyDescent="0.25">
      <c r="A15" s="136">
        <v>12</v>
      </c>
      <c r="B15" s="23" t="s">
        <v>60</v>
      </c>
      <c r="C15" s="132"/>
      <c r="D15" s="133">
        <v>0.21931097999999999</v>
      </c>
      <c r="E15" s="88"/>
      <c r="F15" s="133">
        <v>2.3739921100000001</v>
      </c>
      <c r="G15" s="133">
        <v>2.9846851700000001</v>
      </c>
      <c r="H15" s="359">
        <v>0.61069306000000001</v>
      </c>
      <c r="I15" s="360">
        <v>0.25724308746754843</v>
      </c>
      <c r="J15" s="78"/>
      <c r="K15" s="133">
        <v>9.3428733499999979</v>
      </c>
      <c r="L15" s="133">
        <v>6.21</v>
      </c>
      <c r="M15" s="363">
        <v>-3.1328733499999979</v>
      </c>
      <c r="N15" s="364">
        <v>-0.33532225394021831</v>
      </c>
    </row>
    <row r="16" spans="1:14" ht="15" customHeight="1" x14ac:dyDescent="0.25">
      <c r="A16" s="136">
        <v>13</v>
      </c>
      <c r="B16" s="23" t="s">
        <v>62</v>
      </c>
      <c r="C16" s="132"/>
      <c r="D16" s="133">
        <v>86.805521379999988</v>
      </c>
      <c r="E16" s="88"/>
      <c r="F16" s="133">
        <v>645.33287565999967</v>
      </c>
      <c r="G16" s="133">
        <v>675.61607360000016</v>
      </c>
      <c r="H16" s="359">
        <v>30.283197940000491</v>
      </c>
      <c r="I16" s="360">
        <v>4.6926476369314019E-2</v>
      </c>
      <c r="J16" s="78"/>
      <c r="K16" s="133">
        <v>1392.6907932100003</v>
      </c>
      <c r="L16" s="133">
        <v>1372.1579999999999</v>
      </c>
      <c r="M16" s="363">
        <v>-20.532793210000364</v>
      </c>
      <c r="N16" s="364">
        <v>-1.4743253355380181E-2</v>
      </c>
    </row>
    <row r="17" spans="1:14" ht="15" customHeight="1" x14ac:dyDescent="0.25">
      <c r="A17" s="136">
        <v>14</v>
      </c>
      <c r="B17" s="23" t="s">
        <v>64</v>
      </c>
      <c r="C17" s="132"/>
      <c r="D17" s="133">
        <v>3.3018578899999991</v>
      </c>
      <c r="E17" s="88"/>
      <c r="F17" s="133">
        <v>23.988759650000006</v>
      </c>
      <c r="G17" s="133">
        <v>28.963017120000018</v>
      </c>
      <c r="H17" s="359">
        <v>4.9742574700000119</v>
      </c>
      <c r="I17" s="360">
        <v>0.20735784353068931</v>
      </c>
      <c r="J17" s="78"/>
      <c r="K17" s="133">
        <v>58.241557940000007</v>
      </c>
      <c r="L17" s="133">
        <v>58.917999999999999</v>
      </c>
      <c r="M17" s="363">
        <v>0.6764420599999923</v>
      </c>
      <c r="N17" s="364">
        <v>1.1614422483286813E-2</v>
      </c>
    </row>
    <row r="18" spans="1:14" ht="15" customHeight="1" x14ac:dyDescent="0.25">
      <c r="A18" s="136">
        <v>15</v>
      </c>
      <c r="B18" s="23" t="s">
        <v>66</v>
      </c>
      <c r="C18" s="132"/>
      <c r="D18" s="133">
        <v>12.106266880000002</v>
      </c>
      <c r="E18" s="88"/>
      <c r="F18" s="133">
        <v>92.550851479999977</v>
      </c>
      <c r="G18" s="133">
        <v>91.068682939999988</v>
      </c>
      <c r="H18" s="359">
        <v>-1.4821685399999893</v>
      </c>
      <c r="I18" s="360">
        <v>-1.6014639695889565E-2</v>
      </c>
      <c r="J18" s="78"/>
      <c r="K18" s="133">
        <v>316.81065822000011</v>
      </c>
      <c r="L18" s="133">
        <v>223.88800000000001</v>
      </c>
      <c r="M18" s="363">
        <v>-92.922658220000102</v>
      </c>
      <c r="N18" s="364">
        <v>-0.29330660383108897</v>
      </c>
    </row>
    <row r="19" spans="1:14" ht="15" customHeight="1" x14ac:dyDescent="0.25">
      <c r="A19" s="136">
        <v>16</v>
      </c>
      <c r="B19" s="23" t="s">
        <v>67</v>
      </c>
      <c r="C19" s="132"/>
      <c r="D19" s="133">
        <v>5449.058387099999</v>
      </c>
      <c r="E19" s="88"/>
      <c r="F19" s="133">
        <v>31259.755419280016</v>
      </c>
      <c r="G19" s="133">
        <v>32588.418527009973</v>
      </c>
      <c r="H19" s="359">
        <v>1328.6631077299571</v>
      </c>
      <c r="I19" s="360">
        <v>4.250395084378944E-2</v>
      </c>
      <c r="J19" s="78"/>
      <c r="K19" s="133">
        <v>71213.756412640025</v>
      </c>
      <c r="L19" s="133">
        <v>71863.403999999995</v>
      </c>
      <c r="M19" s="363">
        <v>649.6475873599702</v>
      </c>
      <c r="N19" s="364">
        <v>9.1225013267894894E-3</v>
      </c>
    </row>
    <row r="20" spans="1:14" ht="15" customHeight="1" x14ac:dyDescent="0.25">
      <c r="A20" s="136">
        <v>17</v>
      </c>
      <c r="B20" s="23" t="s">
        <v>69</v>
      </c>
      <c r="C20" s="132"/>
      <c r="D20" s="133">
        <v>2.1615833999999996</v>
      </c>
      <c r="E20" s="88"/>
      <c r="F20" s="133">
        <v>0.25251013</v>
      </c>
      <c r="G20" s="133">
        <v>9.3593383499999998</v>
      </c>
      <c r="H20" s="359">
        <v>9.1068282200000006</v>
      </c>
      <c r="I20" s="360" t="s">
        <v>37</v>
      </c>
      <c r="J20" s="78"/>
      <c r="K20" s="133">
        <v>0.74983015999999991</v>
      </c>
      <c r="L20" s="133">
        <v>14.826000000000001</v>
      </c>
      <c r="M20" s="363">
        <v>14.07616984</v>
      </c>
      <c r="N20" s="364" t="s">
        <v>37</v>
      </c>
    </row>
    <row r="21" spans="1:14" ht="15" customHeight="1" x14ac:dyDescent="0.25">
      <c r="A21" s="136">
        <v>18</v>
      </c>
      <c r="B21" s="23" t="s">
        <v>71</v>
      </c>
      <c r="C21" s="132"/>
      <c r="D21" s="133">
        <v>7.6324565599999996</v>
      </c>
      <c r="E21" s="88"/>
      <c r="F21" s="133">
        <v>18.679794900000001</v>
      </c>
      <c r="G21" s="133">
        <v>26.22182179</v>
      </c>
      <c r="H21" s="359">
        <v>7.5420268899999989</v>
      </c>
      <c r="I21" s="360">
        <v>0.40375319591972603</v>
      </c>
      <c r="J21" s="78"/>
      <c r="K21" s="133">
        <v>42.828845449999996</v>
      </c>
      <c r="L21" s="133">
        <v>35.410000000000004</v>
      </c>
      <c r="M21" s="363">
        <v>-7.4188454499999921</v>
      </c>
      <c r="N21" s="364">
        <v>-0.17322076679982024</v>
      </c>
    </row>
    <row r="22" spans="1:14" ht="15.75" customHeight="1" x14ac:dyDescent="0.25">
      <c r="A22" s="84" t="s">
        <v>72</v>
      </c>
      <c r="B22" s="47"/>
      <c r="C22" s="47"/>
      <c r="D22" s="85">
        <v>1830.46789255</v>
      </c>
      <c r="E22" s="70"/>
      <c r="F22" s="85">
        <v>10208.554501930001</v>
      </c>
      <c r="G22" s="85">
        <v>10551.494880119999</v>
      </c>
      <c r="H22" s="343">
        <v>342.94037818999823</v>
      </c>
      <c r="I22" s="192">
        <v>3.3593431677830798E-2</v>
      </c>
      <c r="J22" s="127"/>
      <c r="K22" s="85">
        <v>22065.4970612</v>
      </c>
      <c r="L22" s="137">
        <v>22393.225000000006</v>
      </c>
      <c r="M22" s="352">
        <v>327.72793880000609</v>
      </c>
      <c r="N22" s="358">
        <v>1.485250651236325E-2</v>
      </c>
    </row>
    <row r="23" spans="1:14" ht="15" customHeight="1" x14ac:dyDescent="0.25">
      <c r="A23" s="136">
        <v>20</v>
      </c>
      <c r="B23" s="23" t="s">
        <v>73</v>
      </c>
      <c r="C23" s="132"/>
      <c r="D23" s="133">
        <v>876.66170023000006</v>
      </c>
      <c r="E23" s="88"/>
      <c r="F23" s="133">
        <v>4560.4597815100005</v>
      </c>
      <c r="G23" s="133">
        <v>4718.2989879000006</v>
      </c>
      <c r="H23" s="359">
        <v>157.83920639000007</v>
      </c>
      <c r="I23" s="360">
        <v>3.4610371311670329E-2</v>
      </c>
      <c r="J23" s="78"/>
      <c r="K23" s="133">
        <v>9802.4469146800002</v>
      </c>
      <c r="L23" s="133">
        <v>9865.44</v>
      </c>
      <c r="M23" s="361">
        <v>62.993085320000318</v>
      </c>
      <c r="N23" s="362">
        <v>6.4262613068235552E-3</v>
      </c>
    </row>
    <row r="24" spans="1:14" ht="15" customHeight="1" x14ac:dyDescent="0.25">
      <c r="A24" s="136">
        <v>21</v>
      </c>
      <c r="B24" s="23" t="s">
        <v>75</v>
      </c>
      <c r="C24" s="132"/>
      <c r="D24" s="133">
        <v>0.13621744</v>
      </c>
      <c r="E24" s="88"/>
      <c r="F24" s="133">
        <v>554.40441606999991</v>
      </c>
      <c r="G24" s="133">
        <v>642.18489841999985</v>
      </c>
      <c r="H24" s="359">
        <v>87.780482349999943</v>
      </c>
      <c r="I24" s="360">
        <v>0.15833294217287874</v>
      </c>
      <c r="J24" s="78"/>
      <c r="K24" s="133">
        <v>1313.6926806700001</v>
      </c>
      <c r="L24" s="133">
        <v>1455.6739999999993</v>
      </c>
      <c r="M24" s="363">
        <v>141.98131932999922</v>
      </c>
      <c r="N24" s="364">
        <v>0.10807803180998699</v>
      </c>
    </row>
    <row r="25" spans="1:14" ht="15" customHeight="1" x14ac:dyDescent="0.25">
      <c r="A25" s="136">
        <v>22</v>
      </c>
      <c r="B25" s="23" t="s">
        <v>77</v>
      </c>
      <c r="C25" s="132"/>
      <c r="D25" s="133">
        <v>5.47253159</v>
      </c>
      <c r="E25" s="88"/>
      <c r="F25" s="133">
        <v>29.809970710000002</v>
      </c>
      <c r="G25" s="133">
        <v>31.035693509999998</v>
      </c>
      <c r="H25" s="359">
        <v>1.2257227999999962</v>
      </c>
      <c r="I25" s="360">
        <v>4.1117880051751099E-2</v>
      </c>
      <c r="J25" s="78"/>
      <c r="K25" s="133">
        <v>63.436532030000002</v>
      </c>
      <c r="L25" s="133">
        <v>64.599000000000004</v>
      </c>
      <c r="M25" s="363">
        <v>1.1624679700000016</v>
      </c>
      <c r="N25" s="364">
        <v>1.8324897859332223E-2</v>
      </c>
    </row>
    <row r="26" spans="1:14" ht="15" customHeight="1" x14ac:dyDescent="0.25">
      <c r="A26" s="136">
        <v>23</v>
      </c>
      <c r="B26" s="23" t="s">
        <v>79</v>
      </c>
      <c r="C26" s="132"/>
      <c r="D26" s="133">
        <v>218.42071973</v>
      </c>
      <c r="E26" s="88"/>
      <c r="F26" s="133">
        <v>1118.9049663800006</v>
      </c>
      <c r="G26" s="133">
        <v>1056.0758122000002</v>
      </c>
      <c r="H26" s="359">
        <v>-62.829154180000387</v>
      </c>
      <c r="I26" s="360">
        <v>-5.6152359733706358E-2</v>
      </c>
      <c r="J26" s="78"/>
      <c r="K26" s="133">
        <v>2190.2433104099996</v>
      </c>
      <c r="L26" s="133">
        <v>2130.3399999999997</v>
      </c>
      <c r="M26" s="363">
        <v>-59.903310409999904</v>
      </c>
      <c r="N26" s="364">
        <v>-2.7350071165740175E-2</v>
      </c>
    </row>
    <row r="27" spans="1:14" ht="15" customHeight="1" x14ac:dyDescent="0.25">
      <c r="A27" s="136">
        <v>24</v>
      </c>
      <c r="B27" s="23" t="s">
        <v>81</v>
      </c>
      <c r="C27" s="132"/>
      <c r="D27" s="133">
        <v>0.60453495000000002</v>
      </c>
      <c r="E27" s="88"/>
      <c r="F27" s="133">
        <v>29.647227450000003</v>
      </c>
      <c r="G27" s="133">
        <v>29.809819260000001</v>
      </c>
      <c r="H27" s="359">
        <v>0.16259180999999856</v>
      </c>
      <c r="I27" s="360">
        <v>5.4842163664110544E-3</v>
      </c>
      <c r="J27" s="78"/>
      <c r="K27" s="133">
        <v>116.74605269000001</v>
      </c>
      <c r="L27" s="133">
        <v>74.491</v>
      </c>
      <c r="M27" s="363">
        <v>-42.255052690000014</v>
      </c>
      <c r="N27" s="364">
        <v>-0.36193988333122806</v>
      </c>
    </row>
    <row r="28" spans="1:14" ht="15" customHeight="1" x14ac:dyDescent="0.25">
      <c r="A28" s="136">
        <v>25</v>
      </c>
      <c r="B28" s="23" t="s">
        <v>83</v>
      </c>
      <c r="C28" s="132"/>
      <c r="D28" s="133">
        <v>729.17218860999992</v>
      </c>
      <c r="E28" s="88"/>
      <c r="F28" s="133">
        <v>3915.3281398100007</v>
      </c>
      <c r="G28" s="133">
        <v>4074.089668829999</v>
      </c>
      <c r="H28" s="359">
        <v>158.76152901999831</v>
      </c>
      <c r="I28" s="360">
        <v>4.0548716059263024E-2</v>
      </c>
      <c r="J28" s="78"/>
      <c r="K28" s="133">
        <v>8578.9315707200003</v>
      </c>
      <c r="L28" s="133">
        <v>8802.6810000000041</v>
      </c>
      <c r="M28" s="363">
        <v>223.74942928000382</v>
      </c>
      <c r="N28" s="364">
        <v>2.6081269845264154E-2</v>
      </c>
    </row>
    <row r="29" spans="1:14" ht="15.75" customHeight="1" x14ac:dyDescent="0.25">
      <c r="A29" s="84" t="s">
        <v>118</v>
      </c>
      <c r="B29" s="47"/>
      <c r="C29" s="47"/>
      <c r="D29" s="85">
        <v>6.2497773499999987</v>
      </c>
      <c r="E29" s="70"/>
      <c r="F29" s="85">
        <v>67.83532237999998</v>
      </c>
      <c r="G29" s="85">
        <v>38.342413969999988</v>
      </c>
      <c r="H29" s="343">
        <v>-29.492908409999991</v>
      </c>
      <c r="I29" s="192">
        <v>-0.4347721419349434</v>
      </c>
      <c r="J29" s="127"/>
      <c r="K29" s="85">
        <v>152.09998618</v>
      </c>
      <c r="L29" s="137">
        <v>109.88899999999997</v>
      </c>
      <c r="M29" s="352">
        <v>-42.210986180000035</v>
      </c>
      <c r="N29" s="358">
        <v>-0.27752130187603175</v>
      </c>
    </row>
    <row r="30" spans="1:14" ht="15" customHeight="1" x14ac:dyDescent="0.25">
      <c r="A30" s="136">
        <v>30</v>
      </c>
      <c r="B30" s="23" t="s">
        <v>86</v>
      </c>
      <c r="C30" s="132"/>
      <c r="D30" s="133">
        <v>4.8177842899999987</v>
      </c>
      <c r="E30" s="88"/>
      <c r="F30" s="133">
        <v>63.786959329999981</v>
      </c>
      <c r="G30" s="133">
        <v>33.124954749999993</v>
      </c>
      <c r="H30" s="359">
        <v>-30.662004579999987</v>
      </c>
      <c r="I30" s="360">
        <v>-0.48069393653600878</v>
      </c>
      <c r="J30" s="78"/>
      <c r="K30" s="133">
        <v>136.22853885999999</v>
      </c>
      <c r="L30" s="133">
        <v>96.23099999999998</v>
      </c>
      <c r="M30" s="361">
        <v>-39.997538860000006</v>
      </c>
      <c r="N30" s="362">
        <v>-0.29360616501293368</v>
      </c>
    </row>
    <row r="31" spans="1:14" ht="15" customHeight="1" x14ac:dyDescent="0.25">
      <c r="A31" s="136">
        <v>31</v>
      </c>
      <c r="B31" s="23" t="s">
        <v>88</v>
      </c>
      <c r="C31" s="132"/>
      <c r="D31" s="133">
        <v>0.17616874999999999</v>
      </c>
      <c r="E31" s="88"/>
      <c r="F31" s="133">
        <v>1.71394292</v>
      </c>
      <c r="G31" s="133">
        <v>1.9215062699999998</v>
      </c>
      <c r="H31" s="359">
        <v>0.20756334999999981</v>
      </c>
      <c r="I31" s="360">
        <v>0.12110283696028801</v>
      </c>
      <c r="J31" s="78"/>
      <c r="K31" s="133">
        <v>2.9964720800000006</v>
      </c>
      <c r="L31" s="133">
        <v>6.4359999999999999</v>
      </c>
      <c r="M31" s="363">
        <v>3.4395279199999993</v>
      </c>
      <c r="N31" s="364">
        <v>1.1478591584273992</v>
      </c>
    </row>
    <row r="32" spans="1:14" ht="15" customHeight="1" x14ac:dyDescent="0.25">
      <c r="A32" s="136">
        <v>32</v>
      </c>
      <c r="B32" s="23" t="s">
        <v>90</v>
      </c>
      <c r="C32" s="132"/>
      <c r="D32" s="133">
        <v>0.39471483000000002</v>
      </c>
      <c r="E32" s="88"/>
      <c r="F32" s="133">
        <v>1.6005133299999998</v>
      </c>
      <c r="G32" s="133">
        <v>2.3987553999999998</v>
      </c>
      <c r="H32" s="359">
        <v>0.79824206999999991</v>
      </c>
      <c r="I32" s="360">
        <v>0.49874128196108192</v>
      </c>
      <c r="J32" s="78"/>
      <c r="K32" s="133">
        <v>4.4082958599999991</v>
      </c>
      <c r="L32" s="133">
        <v>6.2120000000000015</v>
      </c>
      <c r="M32" s="363">
        <v>1.8037041400000025</v>
      </c>
      <c r="N32" s="364">
        <v>0.40916131704463288</v>
      </c>
    </row>
    <row r="33" spans="1:14" ht="15" customHeight="1" x14ac:dyDescent="0.25">
      <c r="A33" s="136">
        <v>33</v>
      </c>
      <c r="B33" s="23" t="s">
        <v>92</v>
      </c>
      <c r="C33" s="132"/>
      <c r="D33" s="133">
        <v>0.86110947999999998</v>
      </c>
      <c r="E33" s="88"/>
      <c r="F33" s="133">
        <v>0.73390679999999997</v>
      </c>
      <c r="G33" s="133">
        <v>0.89545206999999993</v>
      </c>
      <c r="H33" s="359">
        <v>0.16154526999999996</v>
      </c>
      <c r="I33" s="360">
        <v>0.22011687315065065</v>
      </c>
      <c r="J33" s="78"/>
      <c r="K33" s="133">
        <v>2.5117408999999999</v>
      </c>
      <c r="L33" s="133">
        <v>1.002</v>
      </c>
      <c r="M33" s="363">
        <v>-1.5097408999999999</v>
      </c>
      <c r="N33" s="364">
        <v>-0.60107350244605251</v>
      </c>
    </row>
    <row r="34" spans="1:14" ht="15" customHeight="1" x14ac:dyDescent="0.25">
      <c r="A34" s="136">
        <v>34</v>
      </c>
      <c r="B34" s="23" t="s">
        <v>94</v>
      </c>
      <c r="C34" s="132"/>
      <c r="D34" s="133">
        <v>0</v>
      </c>
      <c r="E34" s="88"/>
      <c r="F34" s="133">
        <v>0</v>
      </c>
      <c r="G34" s="133">
        <v>1.7454799999999998E-3</v>
      </c>
      <c r="H34" s="359">
        <v>1.7454799999999998E-3</v>
      </c>
      <c r="I34" s="360" t="s">
        <v>37</v>
      </c>
      <c r="J34" s="78"/>
      <c r="K34" s="133">
        <v>5.95493848</v>
      </c>
      <c r="L34" s="133">
        <v>8.0000000000000002E-3</v>
      </c>
      <c r="M34" s="363">
        <v>-5.94693848</v>
      </c>
      <c r="N34" s="364" t="s">
        <v>37</v>
      </c>
    </row>
    <row r="35" spans="1:14" ht="15.75" customHeight="1" x14ac:dyDescent="0.25">
      <c r="A35" s="84" t="s">
        <v>95</v>
      </c>
      <c r="B35" s="47"/>
      <c r="C35" s="47"/>
      <c r="D35" s="85">
        <v>423.42463928999996</v>
      </c>
      <c r="E35" s="70"/>
      <c r="F35" s="85">
        <v>2039.8397745300001</v>
      </c>
      <c r="G35" s="85">
        <v>1796.4256512799998</v>
      </c>
      <c r="H35" s="343">
        <v>-243.41412325000033</v>
      </c>
      <c r="I35" s="192">
        <v>-0.1193300210581909</v>
      </c>
      <c r="J35" s="127"/>
      <c r="K35" s="85">
        <v>5705.0316556500011</v>
      </c>
      <c r="L35" s="137">
        <v>4838.5069999999996</v>
      </c>
      <c r="M35" s="352">
        <v>-866.52465565000148</v>
      </c>
      <c r="N35" s="358">
        <v>-0.15188779098041205</v>
      </c>
    </row>
    <row r="36" spans="1:14" ht="15" customHeight="1" x14ac:dyDescent="0.25">
      <c r="A36" s="136">
        <v>40</v>
      </c>
      <c r="B36" s="23" t="s">
        <v>97</v>
      </c>
      <c r="C36" s="132"/>
      <c r="D36" s="133">
        <v>2.4103211099999995</v>
      </c>
      <c r="E36" s="88"/>
      <c r="F36" s="133">
        <v>28.099865090000005</v>
      </c>
      <c r="G36" s="133">
        <v>510.41426690000009</v>
      </c>
      <c r="H36" s="359">
        <v>482.31440181000011</v>
      </c>
      <c r="I36" s="360" t="s">
        <v>37</v>
      </c>
      <c r="J36" s="78"/>
      <c r="K36" s="133">
        <v>93.698901509999999</v>
      </c>
      <c r="L36" s="133">
        <v>1290.9860000000003</v>
      </c>
      <c r="M36" s="361">
        <v>1197.2870984900003</v>
      </c>
      <c r="N36" s="362" t="s">
        <v>37</v>
      </c>
    </row>
    <row r="37" spans="1:14" ht="15" customHeight="1" x14ac:dyDescent="0.25">
      <c r="A37" s="136">
        <v>41</v>
      </c>
      <c r="B37" s="23" t="s">
        <v>99</v>
      </c>
      <c r="C37" s="132"/>
      <c r="D37" s="133">
        <v>14.941864979999998</v>
      </c>
      <c r="E37" s="88"/>
      <c r="F37" s="133">
        <v>279.21750911999999</v>
      </c>
      <c r="G37" s="133">
        <v>216.8324039499999</v>
      </c>
      <c r="H37" s="359">
        <v>-62.385105170000088</v>
      </c>
      <c r="I37" s="360">
        <v>-0.22342834217888785</v>
      </c>
      <c r="J37" s="78"/>
      <c r="K37" s="133">
        <v>969.82600249000018</v>
      </c>
      <c r="L37" s="133">
        <v>1167.7979999999993</v>
      </c>
      <c r="M37" s="363">
        <v>197.97199750999914</v>
      </c>
      <c r="N37" s="364">
        <v>0.20413145966566359</v>
      </c>
    </row>
    <row r="38" spans="1:14" ht="15" customHeight="1" x14ac:dyDescent="0.25">
      <c r="A38" s="136">
        <v>42</v>
      </c>
      <c r="B38" s="23" t="s">
        <v>101</v>
      </c>
      <c r="C38" s="132"/>
      <c r="D38" s="133">
        <v>180.27421907999999</v>
      </c>
      <c r="E38" s="88"/>
      <c r="F38" s="133">
        <v>206.92638777999994</v>
      </c>
      <c r="G38" s="133">
        <v>253.43447531000004</v>
      </c>
      <c r="H38" s="359">
        <v>46.508087530000097</v>
      </c>
      <c r="I38" s="360">
        <v>0.22475667810645095</v>
      </c>
      <c r="J38" s="78"/>
      <c r="K38" s="133">
        <v>549.09423419000007</v>
      </c>
      <c r="L38" s="133">
        <v>494.94700000000006</v>
      </c>
      <c r="M38" s="363">
        <v>-54.147234190000006</v>
      </c>
      <c r="N38" s="364">
        <v>-9.8611915439024145E-2</v>
      </c>
    </row>
    <row r="39" spans="1:14" ht="15" customHeight="1" x14ac:dyDescent="0.25">
      <c r="A39" s="136">
        <v>43</v>
      </c>
      <c r="B39" s="23" t="s">
        <v>103</v>
      </c>
      <c r="C39" s="132"/>
      <c r="D39" s="133">
        <v>20.397930600000002</v>
      </c>
      <c r="E39" s="88"/>
      <c r="F39" s="133">
        <v>148.88735727</v>
      </c>
      <c r="G39" s="133">
        <v>120.32653759999998</v>
      </c>
      <c r="H39" s="359">
        <v>-28.560819670000015</v>
      </c>
      <c r="I39" s="360">
        <v>-0.19182837410570974</v>
      </c>
      <c r="J39" s="78"/>
      <c r="K39" s="133">
        <v>319.07217901000001</v>
      </c>
      <c r="L39" s="133">
        <v>404.97199999999987</v>
      </c>
      <c r="M39" s="363">
        <v>85.899820989999853</v>
      </c>
      <c r="N39" s="364">
        <v>0.26921752080211192</v>
      </c>
    </row>
    <row r="40" spans="1:14" ht="15" customHeight="1" x14ac:dyDescent="0.25">
      <c r="A40" s="136">
        <v>44</v>
      </c>
      <c r="B40" s="23" t="s">
        <v>105</v>
      </c>
      <c r="C40" s="132"/>
      <c r="D40" s="133">
        <v>96.950585060000009</v>
      </c>
      <c r="E40" s="88"/>
      <c r="F40" s="133">
        <v>400.44900425999998</v>
      </c>
      <c r="G40" s="133">
        <v>415.20228593999991</v>
      </c>
      <c r="H40" s="359">
        <v>14.75328167999993</v>
      </c>
      <c r="I40" s="360">
        <v>3.684184883231989E-2</v>
      </c>
      <c r="J40" s="78"/>
      <c r="K40" s="133">
        <v>894.63006270000005</v>
      </c>
      <c r="L40" s="133">
        <v>907.697</v>
      </c>
      <c r="M40" s="363">
        <v>13.06693729999995</v>
      </c>
      <c r="N40" s="364">
        <v>1.4605967141953391E-2</v>
      </c>
    </row>
    <row r="41" spans="1:14" ht="15" customHeight="1" x14ac:dyDescent="0.25">
      <c r="A41" s="136">
        <v>45</v>
      </c>
      <c r="B41" s="23" t="s">
        <v>107</v>
      </c>
      <c r="C41" s="132"/>
      <c r="D41" s="133">
        <v>28.675587640000007</v>
      </c>
      <c r="E41" s="88"/>
      <c r="F41" s="133">
        <v>976.2596510100002</v>
      </c>
      <c r="G41" s="133">
        <v>200.44155075999998</v>
      </c>
      <c r="H41" s="359">
        <v>-775.81810025000027</v>
      </c>
      <c r="I41" s="360">
        <v>-0.7946841800205191</v>
      </c>
      <c r="J41" s="78"/>
      <c r="K41" s="133">
        <v>2532.0304761700008</v>
      </c>
      <c r="L41" s="133">
        <v>492.32899999999984</v>
      </c>
      <c r="M41" s="363">
        <v>-2039.7014761700011</v>
      </c>
      <c r="N41" s="364">
        <v>-0.80555960734536403</v>
      </c>
    </row>
    <row r="42" spans="1:14" ht="15" customHeight="1" x14ac:dyDescent="0.25">
      <c r="A42" s="136">
        <v>46</v>
      </c>
      <c r="B42" s="23" t="s">
        <v>109</v>
      </c>
      <c r="C42" s="132"/>
      <c r="D42" s="133">
        <v>79.774130819999996</v>
      </c>
      <c r="E42" s="88"/>
      <c r="F42" s="133">
        <v>0</v>
      </c>
      <c r="G42" s="133">
        <v>79.774130819999996</v>
      </c>
      <c r="H42" s="359">
        <v>79.774130819999996</v>
      </c>
      <c r="I42" s="360" t="s">
        <v>37</v>
      </c>
      <c r="J42" s="78"/>
      <c r="K42" s="133">
        <v>346.67979958000001</v>
      </c>
      <c r="L42" s="133">
        <v>79.778000000000006</v>
      </c>
      <c r="M42" s="363">
        <v>-266.90179957999999</v>
      </c>
      <c r="N42" s="364">
        <v>-0.76987987157991189</v>
      </c>
    </row>
    <row r="43" spans="1:14" ht="15.75" customHeight="1" x14ac:dyDescent="0.25">
      <c r="A43" s="84" t="s">
        <v>119</v>
      </c>
      <c r="B43" s="47"/>
      <c r="C43" s="47"/>
      <c r="D43" s="85">
        <v>24.200230309999998</v>
      </c>
      <c r="E43" s="70"/>
      <c r="F43" s="85">
        <v>1511.24408567</v>
      </c>
      <c r="G43" s="85">
        <v>1167.8090352200002</v>
      </c>
      <c r="H43" s="343">
        <v>-343.43505044999984</v>
      </c>
      <c r="I43" s="192">
        <v>-0.22725319735345084</v>
      </c>
      <c r="J43" s="127"/>
      <c r="K43" s="85">
        <v>3984.62731093</v>
      </c>
      <c r="L43" s="137">
        <v>2566.6179999999999</v>
      </c>
      <c r="M43" s="352">
        <v>-1418.0093109300001</v>
      </c>
      <c r="N43" s="358">
        <v>-0.35586999743748704</v>
      </c>
    </row>
    <row r="44" spans="1:14" ht="15" customHeight="1" x14ac:dyDescent="0.25">
      <c r="A44" s="83">
        <v>51</v>
      </c>
      <c r="B44" s="21" t="s">
        <v>112</v>
      </c>
      <c r="C44" s="76"/>
      <c r="D44" s="200">
        <v>24.200230309999998</v>
      </c>
      <c r="E44" s="88"/>
      <c r="F44" s="200">
        <v>1511.24408567</v>
      </c>
      <c r="G44" s="200">
        <v>1167.8090352200002</v>
      </c>
      <c r="H44" s="201">
        <v>-343.43505044999984</v>
      </c>
      <c r="I44" s="202">
        <v>-0.22725319735345084</v>
      </c>
      <c r="J44" s="78"/>
      <c r="K44" s="200">
        <v>3984.62731093</v>
      </c>
      <c r="L44" s="200">
        <v>2566.6179999999999</v>
      </c>
      <c r="M44" s="361">
        <v>-1418.0093109300001</v>
      </c>
      <c r="N44" s="362">
        <v>-0.35586999743748704</v>
      </c>
    </row>
    <row r="45" spans="1:14" ht="15" customHeight="1" x14ac:dyDescent="0.25">
      <c r="A45" s="93">
        <v>58</v>
      </c>
      <c r="B45" s="50" t="s">
        <v>114</v>
      </c>
      <c r="C45" s="94"/>
      <c r="D45" s="147">
        <v>0</v>
      </c>
      <c r="E45" s="148"/>
      <c r="F45" s="147">
        <v>0</v>
      </c>
      <c r="G45" s="147">
        <v>0</v>
      </c>
      <c r="H45" s="206">
        <v>0</v>
      </c>
      <c r="I45" s="207" t="s">
        <v>37</v>
      </c>
      <c r="J45" s="96"/>
      <c r="K45" s="147">
        <v>0</v>
      </c>
      <c r="L45" s="147">
        <v>0</v>
      </c>
      <c r="M45" s="332">
        <v>0</v>
      </c>
      <c r="N45" s="365" t="s">
        <v>37</v>
      </c>
    </row>
    <row r="46" spans="1:14" ht="14.25" customHeight="1" x14ac:dyDescent="0.25">
      <c r="A46" s="366" t="s">
        <v>33</v>
      </c>
      <c r="B46" s="156"/>
      <c r="C46" s="367"/>
      <c r="D46" s="156"/>
      <c r="E46" s="367"/>
      <c r="F46" s="367"/>
      <c r="G46" s="156"/>
      <c r="H46" s="156"/>
      <c r="I46" s="156"/>
      <c r="J46" s="156"/>
      <c r="K46" s="156"/>
      <c r="L46" s="156"/>
      <c r="M46" s="157"/>
      <c r="N46" s="15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6"/>
  <dimension ref="A1:N30"/>
  <sheetViews>
    <sheetView showGridLines="0" workbookViewId="0"/>
  </sheetViews>
  <sheetFormatPr baseColWidth="10" defaultColWidth="10" defaultRowHeight="15.75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510" t="s">
        <v>354</v>
      </c>
    </row>
    <row r="2" spans="1:14" ht="15" customHeight="1" x14ac:dyDescent="0.25">
      <c r="A2" s="558" t="s">
        <v>255</v>
      </c>
      <c r="B2" s="558"/>
      <c r="C2" s="558"/>
      <c r="D2" s="311" t="s">
        <v>11</v>
      </c>
      <c r="E2" s="312"/>
      <c r="F2" s="555" t="s">
        <v>12</v>
      </c>
      <c r="G2" s="555"/>
      <c r="H2" s="555"/>
      <c r="I2" s="555"/>
      <c r="J2" s="313"/>
      <c r="K2" s="555" t="s">
        <v>13</v>
      </c>
      <c r="L2" s="555"/>
      <c r="M2" s="555"/>
      <c r="N2" s="555"/>
    </row>
    <row r="3" spans="1:14" ht="15" customHeight="1" x14ac:dyDescent="0.25">
      <c r="A3" s="559"/>
      <c r="B3" s="559"/>
      <c r="C3" s="559"/>
      <c r="D3" s="314" t="s">
        <v>34</v>
      </c>
      <c r="E3" s="314"/>
      <c r="F3" s="556" t="s">
        <v>35</v>
      </c>
      <c r="G3" s="556" t="e">
        <v>#REF!</v>
      </c>
      <c r="H3" s="582" t="s">
        <v>14</v>
      </c>
      <c r="I3" s="582"/>
      <c r="J3" s="315"/>
      <c r="K3" s="316" t="s">
        <v>6</v>
      </c>
      <c r="L3" s="314" t="s">
        <v>7</v>
      </c>
      <c r="M3" s="582" t="s">
        <v>14</v>
      </c>
      <c r="N3" s="582"/>
    </row>
    <row r="4" spans="1:14" ht="15" customHeight="1" x14ac:dyDescent="0.25">
      <c r="A4" s="559"/>
      <c r="B4" s="559"/>
      <c r="C4" s="559"/>
      <c r="D4" s="337">
        <v>2025</v>
      </c>
      <c r="E4" s="338"/>
      <c r="F4" s="338">
        <v>2024</v>
      </c>
      <c r="G4" s="338">
        <v>2025</v>
      </c>
      <c r="H4" s="368" t="s">
        <v>15</v>
      </c>
      <c r="I4" s="368" t="s">
        <v>16</v>
      </c>
      <c r="J4" s="369"/>
      <c r="K4" s="338">
        <v>2024</v>
      </c>
      <c r="L4" s="369">
        <v>2025</v>
      </c>
      <c r="M4" s="368" t="s">
        <v>15</v>
      </c>
      <c r="N4" s="368" t="s">
        <v>16</v>
      </c>
    </row>
    <row r="5" spans="1:14" ht="15" customHeight="1" x14ac:dyDescent="0.25">
      <c r="A5" s="370" t="s">
        <v>252</v>
      </c>
      <c r="B5" s="371"/>
      <c r="C5" s="371"/>
      <c r="D5" s="15">
        <v>12023.826837359995</v>
      </c>
      <c r="E5" s="15"/>
      <c r="F5" s="15">
        <v>55171.661749839972</v>
      </c>
      <c r="G5" s="15">
        <v>57325.508186040002</v>
      </c>
      <c r="H5" s="372">
        <v>2153.8464362000304</v>
      </c>
      <c r="I5" s="373">
        <v>3.9038998788291535E-2</v>
      </c>
      <c r="J5" s="374"/>
      <c r="K5" s="15">
        <v>118906.85882323991</v>
      </c>
      <c r="L5" s="166">
        <v>126710.85399999999</v>
      </c>
      <c r="M5" s="372">
        <v>7803.9951767600869</v>
      </c>
      <c r="N5" s="373">
        <v>6.5631160842967606E-2</v>
      </c>
    </row>
    <row r="6" spans="1:14" ht="15" customHeight="1" x14ac:dyDescent="0.25">
      <c r="A6" s="168" t="s">
        <v>257</v>
      </c>
      <c r="B6" s="168"/>
      <c r="C6" s="169"/>
      <c r="D6" s="170">
        <v>1275.5760835699987</v>
      </c>
      <c r="E6" s="170"/>
      <c r="F6" s="170">
        <v>5831.1604650199934</v>
      </c>
      <c r="G6" s="170">
        <v>6145.3458129099909</v>
      </c>
      <c r="H6" s="171">
        <v>314.1853478899975</v>
      </c>
      <c r="I6" s="172">
        <v>5.3880415360670453E-2</v>
      </c>
      <c r="J6" s="170"/>
      <c r="K6" s="170">
        <v>12508.513926200008</v>
      </c>
      <c r="L6" s="170">
        <v>13189.424999999994</v>
      </c>
      <c r="M6" s="171">
        <v>680.91107379998539</v>
      </c>
      <c r="N6" s="172">
        <v>5.4435808907224992E-2</v>
      </c>
    </row>
    <row r="7" spans="1:14" ht="15" customHeight="1" x14ac:dyDescent="0.25">
      <c r="A7" s="131"/>
      <c r="B7" s="174" t="s">
        <v>258</v>
      </c>
      <c r="C7" s="132"/>
      <c r="D7" s="176">
        <v>1275.3840515599991</v>
      </c>
      <c r="E7" s="175"/>
      <c r="F7" s="176">
        <v>5790.9737121099934</v>
      </c>
      <c r="G7" s="176">
        <v>6144.1166932099886</v>
      </c>
      <c r="H7" s="177">
        <v>353.14298109999527</v>
      </c>
      <c r="I7" s="119">
        <v>6.0981623929928785E-2</v>
      </c>
      <c r="J7" s="175"/>
      <c r="K7" s="176">
        <v>12070.9656259</v>
      </c>
      <c r="L7" s="176">
        <v>12739.760999999993</v>
      </c>
      <c r="M7" s="177">
        <v>668.79537409999284</v>
      </c>
      <c r="N7" s="119">
        <v>5.5405291906804433E-2</v>
      </c>
    </row>
    <row r="8" spans="1:14" ht="15" customHeight="1" x14ac:dyDescent="0.25">
      <c r="A8" s="131"/>
      <c r="B8" s="23" t="s">
        <v>259</v>
      </c>
      <c r="C8" s="132"/>
      <c r="D8" s="176">
        <v>0.19203201</v>
      </c>
      <c r="E8" s="175"/>
      <c r="F8" s="176">
        <v>40.186752910000003</v>
      </c>
      <c r="G8" s="176">
        <v>1.2291197000000007</v>
      </c>
      <c r="H8" s="177">
        <v>-38.957633210000004</v>
      </c>
      <c r="I8" s="119">
        <v>-0.96941480435723015</v>
      </c>
      <c r="J8" s="175"/>
      <c r="K8" s="176">
        <v>437.54830029999977</v>
      </c>
      <c r="L8" s="176">
        <v>449.66399999999982</v>
      </c>
      <c r="M8" s="177">
        <v>12.11569970000005</v>
      </c>
      <c r="N8" s="119">
        <v>2.7689970893940208E-2</v>
      </c>
    </row>
    <row r="9" spans="1:14" ht="15" customHeight="1" x14ac:dyDescent="0.25">
      <c r="A9" s="375"/>
      <c r="B9" s="376"/>
      <c r="C9" s="132" t="s">
        <v>260</v>
      </c>
      <c r="D9" s="377">
        <v>5.4676259999999997E-2</v>
      </c>
      <c r="E9" s="378"/>
      <c r="F9" s="176">
        <v>0.27759085999999999</v>
      </c>
      <c r="G9" s="176">
        <v>0.19130666999999998</v>
      </c>
      <c r="H9" s="177">
        <v>-8.6284190000000011E-2</v>
      </c>
      <c r="I9" s="119">
        <v>-0.31083224426049194</v>
      </c>
      <c r="J9" s="175"/>
      <c r="K9" s="176">
        <v>91.537817840000045</v>
      </c>
      <c r="L9" s="176">
        <v>93.672000000000025</v>
      </c>
      <c r="M9" s="177">
        <v>2.1341821599999804</v>
      </c>
      <c r="N9" s="119">
        <v>2.3314758974595007E-2</v>
      </c>
    </row>
    <row r="10" spans="1:14" ht="15" customHeight="1" x14ac:dyDescent="0.25">
      <c r="A10" s="375"/>
      <c r="B10" s="376"/>
      <c r="C10" s="132" t="s">
        <v>261</v>
      </c>
      <c r="D10" s="377">
        <v>0.13614561</v>
      </c>
      <c r="E10" s="378"/>
      <c r="F10" s="176">
        <v>39.546788790000008</v>
      </c>
      <c r="G10" s="176">
        <v>1.0284816800000003</v>
      </c>
      <c r="H10" s="177">
        <v>-38.518307110000009</v>
      </c>
      <c r="I10" s="119">
        <v>-0.9739932947410368</v>
      </c>
      <c r="J10" s="175"/>
      <c r="K10" s="176">
        <v>200.48331488000005</v>
      </c>
      <c r="L10" s="176">
        <v>190.05500000000004</v>
      </c>
      <c r="M10" s="177">
        <v>-10.428314880000016</v>
      </c>
      <c r="N10" s="119">
        <v>-5.2015874170087018E-2</v>
      </c>
    </row>
    <row r="11" spans="1:14" ht="15" customHeight="1" x14ac:dyDescent="0.25">
      <c r="A11" s="375"/>
      <c r="B11" s="376"/>
      <c r="C11" s="132" t="s">
        <v>262</v>
      </c>
      <c r="D11" s="377">
        <v>1.21014E-3</v>
      </c>
      <c r="E11" s="378"/>
      <c r="F11" s="176">
        <v>0.36237326000000003</v>
      </c>
      <c r="G11" s="176">
        <v>9.3313499999999969E-3</v>
      </c>
      <c r="H11" s="177">
        <v>-0.35304191000000001</v>
      </c>
      <c r="I11" s="119" t="s">
        <v>37</v>
      </c>
      <c r="J11" s="175"/>
      <c r="K11" s="176">
        <v>54.264243410000027</v>
      </c>
      <c r="L11" s="176">
        <v>65.429999999999993</v>
      </c>
      <c r="M11" s="177">
        <v>11.165756589999965</v>
      </c>
      <c r="N11" s="119">
        <v>0.20576637373593787</v>
      </c>
    </row>
    <row r="12" spans="1:14" ht="15" customHeight="1" x14ac:dyDescent="0.25">
      <c r="A12" s="375"/>
      <c r="B12" s="376"/>
      <c r="C12" s="132" t="s">
        <v>263</v>
      </c>
      <c r="D12" s="377">
        <v>0</v>
      </c>
      <c r="E12" s="378"/>
      <c r="F12" s="176">
        <v>0</v>
      </c>
      <c r="G12" s="176">
        <v>0</v>
      </c>
      <c r="H12" s="177">
        <v>0</v>
      </c>
      <c r="I12" s="119" t="s">
        <v>37</v>
      </c>
      <c r="J12" s="175"/>
      <c r="K12" s="176">
        <v>91.262924170000005</v>
      </c>
      <c r="L12" s="176">
        <v>100.50699999999999</v>
      </c>
      <c r="M12" s="177">
        <v>9.2440758299999857</v>
      </c>
      <c r="N12" s="119">
        <v>0.10129059433577403</v>
      </c>
    </row>
    <row r="13" spans="1:14" ht="15" customHeight="1" x14ac:dyDescent="0.25">
      <c r="A13" s="168" t="s">
        <v>131</v>
      </c>
      <c r="B13" s="168"/>
      <c r="C13" s="169"/>
      <c r="D13" s="170">
        <v>709.30270842999948</v>
      </c>
      <c r="E13" s="170"/>
      <c r="F13" s="170">
        <v>3841.5263825900088</v>
      </c>
      <c r="G13" s="170">
        <v>3633.3930702899934</v>
      </c>
      <c r="H13" s="171">
        <v>-208.1333123000154</v>
      </c>
      <c r="I13" s="172">
        <v>-5.417984716785651E-2</v>
      </c>
      <c r="J13" s="170"/>
      <c r="K13" s="170">
        <v>9520.5053144799822</v>
      </c>
      <c r="L13" s="170">
        <v>10106.40100000004</v>
      </c>
      <c r="M13" s="171">
        <v>585.89568552005767</v>
      </c>
      <c r="N13" s="172">
        <v>6.1540397927088319E-2</v>
      </c>
    </row>
    <row r="14" spans="1:14" ht="15" customHeight="1" x14ac:dyDescent="0.25">
      <c r="A14" s="131"/>
      <c r="B14" s="174" t="s">
        <v>131</v>
      </c>
      <c r="C14" s="132"/>
      <c r="D14" s="176">
        <v>474.87236542000016</v>
      </c>
      <c r="E14" s="175"/>
      <c r="F14" s="176">
        <v>3400.3345342000107</v>
      </c>
      <c r="G14" s="176">
        <v>3351.8018458299962</v>
      </c>
      <c r="H14" s="177">
        <v>-48.532688370014512</v>
      </c>
      <c r="I14" s="119">
        <v>-1.4272915762223004E-2</v>
      </c>
      <c r="J14" s="175"/>
      <c r="K14" s="176">
        <v>8103.0400664399967</v>
      </c>
      <c r="L14" s="176">
        <v>8549.6690000000126</v>
      </c>
      <c r="M14" s="177">
        <v>446.62893356001587</v>
      </c>
      <c r="N14" s="119">
        <v>5.5118687541704237E-2</v>
      </c>
    </row>
    <row r="15" spans="1:14" ht="15" customHeight="1" x14ac:dyDescent="0.25">
      <c r="A15" s="131"/>
      <c r="B15" s="23" t="s">
        <v>264</v>
      </c>
      <c r="C15" s="132"/>
      <c r="D15" s="176">
        <v>42.376193119999989</v>
      </c>
      <c r="E15" s="175"/>
      <c r="F15" s="176">
        <v>237.22882971999991</v>
      </c>
      <c r="G15" s="176">
        <v>250.11562138999977</v>
      </c>
      <c r="H15" s="177">
        <v>12.886791669999866</v>
      </c>
      <c r="I15" s="119">
        <v>5.4322198887926332E-2</v>
      </c>
      <c r="J15" s="175"/>
      <c r="K15" s="176">
        <v>482.96411720999981</v>
      </c>
      <c r="L15" s="176">
        <v>585.16100000000006</v>
      </c>
      <c r="M15" s="177">
        <v>102.19688279000025</v>
      </c>
      <c r="N15" s="119">
        <v>0.21160346938479391</v>
      </c>
    </row>
    <row r="16" spans="1:14" ht="15" customHeight="1" x14ac:dyDescent="0.25">
      <c r="A16" s="131"/>
      <c r="B16" s="23" t="s">
        <v>265</v>
      </c>
      <c r="C16" s="132"/>
      <c r="D16" s="176">
        <v>189.35001329000002</v>
      </c>
      <c r="E16" s="175"/>
      <c r="F16" s="176">
        <v>199.40934003999985</v>
      </c>
      <c r="G16" s="176">
        <v>26.124023950000105</v>
      </c>
      <c r="H16" s="177">
        <v>-173.28531608999975</v>
      </c>
      <c r="I16" s="119">
        <v>-0.86899297723587154</v>
      </c>
      <c r="J16" s="175"/>
      <c r="K16" s="176">
        <v>820.48172210000041</v>
      </c>
      <c r="L16" s="176">
        <v>901.12399999999957</v>
      </c>
      <c r="M16" s="177">
        <v>80.642277899999158</v>
      </c>
      <c r="N16" s="119">
        <v>9.8286501366048107E-2</v>
      </c>
    </row>
    <row r="17" spans="1:14" ht="15" customHeight="1" x14ac:dyDescent="0.25">
      <c r="A17" s="131"/>
      <c r="B17" s="23" t="s">
        <v>259</v>
      </c>
      <c r="C17" s="132"/>
      <c r="D17" s="176">
        <v>2.4865218100000002</v>
      </c>
      <c r="E17" s="175"/>
      <c r="F17" s="176">
        <v>1.2617150000000001</v>
      </c>
      <c r="G17" s="176">
        <v>3.9129418100000004</v>
      </c>
      <c r="H17" s="177">
        <v>2.6512268100000003</v>
      </c>
      <c r="I17" s="119">
        <v>2.1012881752218209</v>
      </c>
      <c r="J17" s="175"/>
      <c r="K17" s="176">
        <v>78.301875549999991</v>
      </c>
      <c r="L17" s="176">
        <v>30.860000000000003</v>
      </c>
      <c r="M17" s="177">
        <v>-47.441875549999992</v>
      </c>
      <c r="N17" s="119">
        <v>-0.60588428076292733</v>
      </c>
    </row>
    <row r="18" spans="1:14" ht="15" customHeight="1" x14ac:dyDescent="0.25">
      <c r="A18" s="375"/>
      <c r="B18" s="376"/>
      <c r="C18" s="132" t="s">
        <v>266</v>
      </c>
      <c r="D18" s="377">
        <v>2.4865218100000002</v>
      </c>
      <c r="E18" s="378"/>
      <c r="F18" s="176">
        <v>0.754</v>
      </c>
      <c r="G18" s="176">
        <v>3.5385218100000002</v>
      </c>
      <c r="H18" s="177">
        <v>2.7845218100000002</v>
      </c>
      <c r="I18" s="119">
        <v>3.6929997480106103</v>
      </c>
      <c r="J18" s="175"/>
      <c r="K18" s="176">
        <v>25.024666870000001</v>
      </c>
      <c r="L18" s="176">
        <v>25.601999999999997</v>
      </c>
      <c r="M18" s="177">
        <v>0.57733312999999598</v>
      </c>
      <c r="N18" s="119">
        <v>2.3070562057795563E-2</v>
      </c>
    </row>
    <row r="19" spans="1:14" ht="15" customHeight="1" x14ac:dyDescent="0.25">
      <c r="A19" s="375"/>
      <c r="B19" s="376"/>
      <c r="C19" s="132" t="s">
        <v>263</v>
      </c>
      <c r="D19" s="377">
        <v>0</v>
      </c>
      <c r="E19" s="378"/>
      <c r="F19" s="176">
        <v>0.50771500000000003</v>
      </c>
      <c r="G19" s="176">
        <v>0.37442000000000003</v>
      </c>
      <c r="H19" s="177">
        <v>-0.133295</v>
      </c>
      <c r="I19" s="119">
        <v>-0.2625390228770077</v>
      </c>
      <c r="J19" s="175"/>
      <c r="K19" s="176">
        <v>53.277208679999994</v>
      </c>
      <c r="L19" s="176">
        <v>5.258</v>
      </c>
      <c r="M19" s="177">
        <v>-48.019208679999991</v>
      </c>
      <c r="N19" s="119">
        <v>-0.90130864340920647</v>
      </c>
    </row>
    <row r="20" spans="1:14" ht="15" customHeight="1" x14ac:dyDescent="0.25">
      <c r="A20" s="131"/>
      <c r="B20" s="23" t="s">
        <v>267</v>
      </c>
      <c r="C20" s="132"/>
      <c r="D20" s="176">
        <v>0.21761479</v>
      </c>
      <c r="E20" s="175"/>
      <c r="F20" s="176">
        <v>3.2919636299999997</v>
      </c>
      <c r="G20" s="176">
        <v>1.4386373099999998</v>
      </c>
      <c r="H20" s="177">
        <v>-1.8533263199999999</v>
      </c>
      <c r="I20" s="119">
        <v>-0.56298505339197802</v>
      </c>
      <c r="J20" s="175"/>
      <c r="K20" s="176">
        <v>35.717533180000018</v>
      </c>
      <c r="L20" s="176">
        <v>39.586999999999996</v>
      </c>
      <c r="M20" s="177">
        <v>3.8694668199999782</v>
      </c>
      <c r="N20" s="119">
        <v>0.10833522014243369</v>
      </c>
    </row>
    <row r="21" spans="1:14" ht="15" customHeight="1" x14ac:dyDescent="0.25">
      <c r="A21" s="168" t="s">
        <v>268</v>
      </c>
      <c r="B21" s="168"/>
      <c r="C21" s="169"/>
      <c r="D21" s="170">
        <v>9527.7516162799966</v>
      </c>
      <c r="E21" s="170"/>
      <c r="F21" s="170">
        <v>42864.753014999966</v>
      </c>
      <c r="G21" s="170">
        <v>44530.061965760018</v>
      </c>
      <c r="H21" s="171">
        <v>1665.3089507600525</v>
      </c>
      <c r="I21" s="172">
        <v>3.8850310187890313E-2</v>
      </c>
      <c r="J21" s="170"/>
      <c r="K21" s="170">
        <v>91277.922240769913</v>
      </c>
      <c r="L21" s="170">
        <v>96725.564999999959</v>
      </c>
      <c r="M21" s="171">
        <v>5447.6427592300461</v>
      </c>
      <c r="N21" s="172">
        <v>5.9681932120019487E-2</v>
      </c>
    </row>
    <row r="22" spans="1:14" ht="15" customHeight="1" x14ac:dyDescent="0.25">
      <c r="A22" s="131"/>
      <c r="B22" s="174" t="s">
        <v>269</v>
      </c>
      <c r="C22" s="132"/>
      <c r="D22" s="176">
        <v>9525.8993949199958</v>
      </c>
      <c r="E22" s="175"/>
      <c r="F22" s="176">
        <v>42853.348739669964</v>
      </c>
      <c r="G22" s="176">
        <v>44514.70971741002</v>
      </c>
      <c r="H22" s="177">
        <v>1661.3609777400561</v>
      </c>
      <c r="I22" s="119">
        <v>3.8768521634858999E-2</v>
      </c>
      <c r="J22" s="175"/>
      <c r="K22" s="176">
        <v>91056.256403269901</v>
      </c>
      <c r="L22" s="176">
        <v>96662.494999999937</v>
      </c>
      <c r="M22" s="177">
        <v>5606.2385967300361</v>
      </c>
      <c r="N22" s="119">
        <v>6.156895548067709E-2</v>
      </c>
    </row>
    <row r="23" spans="1:14" ht="15" customHeight="1" x14ac:dyDescent="0.25">
      <c r="A23" s="131"/>
      <c r="B23" s="23" t="s">
        <v>265</v>
      </c>
      <c r="C23" s="132"/>
      <c r="D23" s="176">
        <v>1.8522213599999999</v>
      </c>
      <c r="E23" s="175"/>
      <c r="F23" s="176">
        <v>11.404275329999999</v>
      </c>
      <c r="G23" s="176">
        <v>15.35224835</v>
      </c>
      <c r="H23" s="177">
        <v>3.9479730200000009</v>
      </c>
      <c r="I23" s="119">
        <v>0.34618359393818676</v>
      </c>
      <c r="J23" s="175"/>
      <c r="K23" s="176">
        <v>29.82209958</v>
      </c>
      <c r="L23" s="176">
        <v>33.069000000000003</v>
      </c>
      <c r="M23" s="177">
        <v>3.2469004200000029</v>
      </c>
      <c r="N23" s="119">
        <v>0.10887564811759654</v>
      </c>
    </row>
    <row r="24" spans="1:14" ht="15" customHeight="1" x14ac:dyDescent="0.25">
      <c r="A24" s="131"/>
      <c r="B24" s="23" t="s">
        <v>259</v>
      </c>
      <c r="C24" s="132"/>
      <c r="D24" s="176">
        <v>0</v>
      </c>
      <c r="E24" s="175"/>
      <c r="F24" s="176">
        <v>0</v>
      </c>
      <c r="G24" s="176">
        <v>0</v>
      </c>
      <c r="H24" s="177">
        <v>0</v>
      </c>
      <c r="I24" s="119" t="s">
        <v>37</v>
      </c>
      <c r="J24" s="175"/>
      <c r="K24" s="176">
        <v>191.84373792000002</v>
      </c>
      <c r="L24" s="176">
        <v>30.001000000000001</v>
      </c>
      <c r="M24" s="177">
        <v>-161.84273792000002</v>
      </c>
      <c r="N24" s="119">
        <v>-0.84361751743749591</v>
      </c>
    </row>
    <row r="25" spans="1:14" ht="15" customHeight="1" x14ac:dyDescent="0.25">
      <c r="A25" s="375"/>
      <c r="B25" s="376"/>
      <c r="C25" s="132" t="s">
        <v>270</v>
      </c>
      <c r="D25" s="377">
        <v>0</v>
      </c>
      <c r="E25" s="378"/>
      <c r="F25" s="176">
        <v>0</v>
      </c>
      <c r="G25" s="176">
        <v>0</v>
      </c>
      <c r="H25" s="177">
        <v>0</v>
      </c>
      <c r="I25" s="119" t="s">
        <v>37</v>
      </c>
      <c r="J25" s="175"/>
      <c r="K25" s="176">
        <v>191.84373792000002</v>
      </c>
      <c r="L25" s="176">
        <v>30.001000000000001</v>
      </c>
      <c r="M25" s="177">
        <v>-161.84273792000002</v>
      </c>
      <c r="N25" s="119">
        <v>-0.84361751743749591</v>
      </c>
    </row>
    <row r="26" spans="1:14" ht="15" customHeight="1" x14ac:dyDescent="0.25">
      <c r="A26" s="168" t="s">
        <v>271</v>
      </c>
      <c r="B26" s="168"/>
      <c r="C26" s="169"/>
      <c r="D26" s="170">
        <v>511.19642908000003</v>
      </c>
      <c r="E26" s="170"/>
      <c r="F26" s="170">
        <v>2634.2218872299995</v>
      </c>
      <c r="G26" s="170">
        <v>3016.7073370800008</v>
      </c>
      <c r="H26" s="171">
        <v>382.48544985000126</v>
      </c>
      <c r="I26" s="172">
        <v>0.14519864545359229</v>
      </c>
      <c r="J26" s="170"/>
      <c r="K26" s="170">
        <v>5599.9173417899992</v>
      </c>
      <c r="L26" s="170">
        <v>6689.4629999999997</v>
      </c>
      <c r="M26" s="171">
        <v>1089.5456582100005</v>
      </c>
      <c r="N26" s="172">
        <v>0.19456459653058555</v>
      </c>
    </row>
    <row r="27" spans="1:14" ht="15" customHeight="1" x14ac:dyDescent="0.25">
      <c r="A27" s="131"/>
      <c r="B27" s="174" t="s">
        <v>272</v>
      </c>
      <c r="C27" s="132"/>
      <c r="D27" s="176">
        <v>511.19642908000003</v>
      </c>
      <c r="E27" s="175"/>
      <c r="F27" s="176">
        <v>2634.2218872299995</v>
      </c>
      <c r="G27" s="176">
        <v>3016.7073370800008</v>
      </c>
      <c r="H27" s="177">
        <v>382.48544985000126</v>
      </c>
      <c r="I27" s="119">
        <v>0.14519864545359229</v>
      </c>
      <c r="J27" s="175"/>
      <c r="K27" s="176">
        <v>5548.8288334699992</v>
      </c>
      <c r="L27" s="176">
        <v>6658.7629999999999</v>
      </c>
      <c r="M27" s="177">
        <v>1109.9341665300008</v>
      </c>
      <c r="N27" s="119">
        <v>0.20003034871700942</v>
      </c>
    </row>
    <row r="28" spans="1:14" ht="15" customHeight="1" x14ac:dyDescent="0.25">
      <c r="A28" s="92"/>
      <c r="B28" s="50" t="s">
        <v>273</v>
      </c>
      <c r="C28" s="94"/>
      <c r="D28" s="97">
        <v>0</v>
      </c>
      <c r="E28" s="95"/>
      <c r="F28" s="97">
        <v>0</v>
      </c>
      <c r="G28" s="97">
        <v>0</v>
      </c>
      <c r="H28" s="180">
        <v>0</v>
      </c>
      <c r="I28" s="98" t="s">
        <v>37</v>
      </c>
      <c r="J28" s="95"/>
      <c r="K28" s="97">
        <v>51.088508320000003</v>
      </c>
      <c r="L28" s="97">
        <v>30.7</v>
      </c>
      <c r="M28" s="180">
        <v>-20.388508320000003</v>
      </c>
      <c r="N28" s="98">
        <v>-0.39908208304485493</v>
      </c>
    </row>
    <row r="29" spans="1:14" ht="15" customHeight="1" x14ac:dyDescent="0.25">
      <c r="A29" s="1" t="s">
        <v>33</v>
      </c>
      <c r="B29" s="1"/>
      <c r="C29" s="1"/>
      <c r="D29" s="1"/>
      <c r="E29" s="1"/>
      <c r="F29" s="120"/>
      <c r="G29" s="120"/>
      <c r="H29" s="1"/>
      <c r="I29" s="1"/>
      <c r="J29" s="1"/>
      <c r="K29" s="1"/>
      <c r="L29" s="1"/>
      <c r="M29" s="1"/>
      <c r="N29" s="1"/>
    </row>
    <row r="30" spans="1:14" ht="15" customHeight="1" x14ac:dyDescent="0.25">
      <c r="A30" s="1"/>
      <c r="B30" s="1"/>
      <c r="C30" s="1"/>
      <c r="D30" s="1"/>
      <c r="E30" s="1"/>
      <c r="F30" s="120"/>
      <c r="G30" s="120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2">
    <pageSetUpPr fitToPage="1"/>
  </sheetPr>
  <dimension ref="A1:N25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45.375" bestFit="1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510" t="s">
        <v>355</v>
      </c>
    </row>
    <row r="2" spans="1:14" ht="15" customHeight="1" x14ac:dyDescent="0.25">
      <c r="A2" s="558" t="s">
        <v>256</v>
      </c>
      <c r="B2" s="558"/>
      <c r="C2" s="558"/>
      <c r="D2" s="311" t="s">
        <v>11</v>
      </c>
      <c r="E2" s="312"/>
      <c r="F2" s="555" t="s">
        <v>12</v>
      </c>
      <c r="G2" s="555"/>
      <c r="H2" s="555"/>
      <c r="I2" s="555"/>
      <c r="J2" s="313"/>
      <c r="K2" s="555" t="s">
        <v>13</v>
      </c>
      <c r="L2" s="555"/>
      <c r="M2" s="555"/>
      <c r="N2" s="555"/>
    </row>
    <row r="3" spans="1:14" ht="15" customHeight="1" x14ac:dyDescent="0.25">
      <c r="A3" s="559"/>
      <c r="B3" s="559"/>
      <c r="C3" s="559"/>
      <c r="D3" s="314" t="s">
        <v>34</v>
      </c>
      <c r="E3" s="314"/>
      <c r="F3" s="556" t="s">
        <v>35</v>
      </c>
      <c r="G3" s="556" t="e">
        <v>#REF!</v>
      </c>
      <c r="H3" s="582" t="s">
        <v>14</v>
      </c>
      <c r="I3" s="582"/>
      <c r="J3" s="315"/>
      <c r="K3" s="316" t="s">
        <v>274</v>
      </c>
      <c r="L3" s="314" t="s">
        <v>7</v>
      </c>
      <c r="M3" s="582" t="s">
        <v>14</v>
      </c>
      <c r="N3" s="582"/>
    </row>
    <row r="4" spans="1:14" ht="15" customHeight="1" x14ac:dyDescent="0.25">
      <c r="A4" s="581"/>
      <c r="B4" s="581"/>
      <c r="C4" s="581"/>
      <c r="D4" s="337">
        <v>2025</v>
      </c>
      <c r="E4" s="338"/>
      <c r="F4" s="337">
        <v>2024</v>
      </c>
      <c r="G4" s="337">
        <v>2025</v>
      </c>
      <c r="H4" s="339" t="s">
        <v>15</v>
      </c>
      <c r="I4" s="339" t="s">
        <v>16</v>
      </c>
      <c r="J4" s="338"/>
      <c r="K4" s="337">
        <v>2024</v>
      </c>
      <c r="L4" s="337">
        <v>2025</v>
      </c>
      <c r="M4" s="339" t="s">
        <v>15</v>
      </c>
      <c r="N4" s="339" t="s">
        <v>16</v>
      </c>
    </row>
    <row r="5" spans="1:14" ht="15" customHeight="1" x14ac:dyDescent="0.25">
      <c r="A5" s="579" t="s">
        <v>253</v>
      </c>
      <c r="B5" s="579"/>
      <c r="C5" s="579"/>
      <c r="D5" s="184">
        <v>7861.2086176900002</v>
      </c>
      <c r="E5" s="379"/>
      <c r="F5" s="184">
        <v>45957.239713059986</v>
      </c>
      <c r="G5" s="184">
        <v>47063.338515950018</v>
      </c>
      <c r="H5" s="380">
        <v>1106.0988028900319</v>
      </c>
      <c r="I5" s="217">
        <v>2.755786990546949E-2</v>
      </c>
      <c r="J5" s="334"/>
      <c r="K5" s="184">
        <v>105151.55134039001</v>
      </c>
      <c r="L5" s="184">
        <v>103651.38400000001</v>
      </c>
      <c r="M5" s="380">
        <v>-1500.1673403900058</v>
      </c>
      <c r="N5" s="217">
        <v>3.1778824371944348E-2</v>
      </c>
    </row>
    <row r="6" spans="1:14" ht="15" customHeight="1" x14ac:dyDescent="0.25">
      <c r="A6" s="585" t="s">
        <v>275</v>
      </c>
      <c r="B6" s="585"/>
      <c r="C6" s="585"/>
      <c r="D6" s="197">
        <v>7758.7077400300004</v>
      </c>
      <c r="E6" s="381"/>
      <c r="F6" s="197">
        <v>44971.061652549986</v>
      </c>
      <c r="G6" s="197">
        <v>46325.925373530015</v>
      </c>
      <c r="H6" s="382">
        <v>1354.863720980029</v>
      </c>
      <c r="I6" s="344">
        <v>4.6316431081717901E-2</v>
      </c>
      <c r="J6" s="383"/>
      <c r="K6" s="197">
        <v>102535.39393493001</v>
      </c>
      <c r="L6" s="197">
        <v>101714.201</v>
      </c>
      <c r="M6" s="382">
        <v>-821.19293493000441</v>
      </c>
      <c r="N6" s="344">
        <v>5.2506688635191923E-2</v>
      </c>
    </row>
    <row r="7" spans="1:14" ht="15" customHeight="1" x14ac:dyDescent="0.25">
      <c r="A7" s="132"/>
      <c r="B7" s="583" t="s">
        <v>276</v>
      </c>
      <c r="C7" s="583"/>
      <c r="D7" s="200">
        <v>8275.2058040600004</v>
      </c>
      <c r="E7" s="88"/>
      <c r="F7" s="200">
        <v>52027.669582729985</v>
      </c>
      <c r="G7" s="200">
        <v>54207.787963730028</v>
      </c>
      <c r="H7" s="201">
        <v>2180.1183810000439</v>
      </c>
      <c r="I7" s="202">
        <v>4.1903056555962159E-2</v>
      </c>
      <c r="J7" s="88"/>
      <c r="K7" s="200">
        <v>115562.39317860002</v>
      </c>
      <c r="L7" s="200">
        <v>117499.01</v>
      </c>
      <c r="M7" s="201">
        <v>1936.6168213999772</v>
      </c>
      <c r="N7" s="202">
        <v>1.675819241997667E-2</v>
      </c>
    </row>
    <row r="8" spans="1:14" ht="15" customHeight="1" x14ac:dyDescent="0.25">
      <c r="A8" s="132"/>
      <c r="B8" s="583" t="s">
        <v>157</v>
      </c>
      <c r="C8" s="583"/>
      <c r="D8" s="200">
        <v>-2826.1458064600006</v>
      </c>
      <c r="E8" s="88"/>
      <c r="F8" s="200">
        <v>-20767.910036050005</v>
      </c>
      <c r="G8" s="200">
        <v>-21559.363567720007</v>
      </c>
      <c r="H8" s="134">
        <v>-791.45353167000212</v>
      </c>
      <c r="I8" s="384">
        <v>3.2129236594720556E-2</v>
      </c>
      <c r="J8" s="385"/>
      <c r="K8" s="200">
        <v>-44348.628421860005</v>
      </c>
      <c r="L8" s="200">
        <v>-45635.595999999998</v>
      </c>
      <c r="M8" s="134">
        <v>-1286.9675781399928</v>
      </c>
      <c r="N8" s="384">
        <v>5.5258472227604827E-2</v>
      </c>
    </row>
    <row r="9" spans="1:14" ht="15" customHeight="1" x14ac:dyDescent="0.25">
      <c r="A9" s="132"/>
      <c r="B9" s="51" t="s">
        <v>277</v>
      </c>
      <c r="C9" s="51"/>
      <c r="D9" s="200">
        <v>1606.6597866200002</v>
      </c>
      <c r="E9" s="88"/>
      <c r="F9" s="200">
        <v>8287.19461056</v>
      </c>
      <c r="G9" s="200">
        <v>8694.2467952000025</v>
      </c>
      <c r="H9" s="134">
        <v>407.05218464000245</v>
      </c>
      <c r="I9" s="384">
        <v>7.0258607580644172E-2</v>
      </c>
      <c r="J9" s="385"/>
      <c r="K9" s="200">
        <v>17988.794091820004</v>
      </c>
      <c r="L9" s="200">
        <v>18536.629999999997</v>
      </c>
      <c r="M9" s="134">
        <v>547.83590817999357</v>
      </c>
      <c r="N9" s="384">
        <v>6.9255058998213936E-2</v>
      </c>
    </row>
    <row r="10" spans="1:14" ht="15" customHeight="1" x14ac:dyDescent="0.25">
      <c r="A10" s="386"/>
      <c r="B10" s="21"/>
      <c r="C10" s="21" t="s">
        <v>159</v>
      </c>
      <c r="D10" s="200">
        <v>871.65212339000004</v>
      </c>
      <c r="E10" s="88"/>
      <c r="F10" s="200">
        <v>4340.6497859499996</v>
      </c>
      <c r="G10" s="200">
        <v>4587.3162623500002</v>
      </c>
      <c r="H10" s="134">
        <v>246.66647640000065</v>
      </c>
      <c r="I10" s="384">
        <v>8.1947707894379551E-2</v>
      </c>
      <c r="J10" s="385"/>
      <c r="K10" s="200">
        <v>9361.2156176099998</v>
      </c>
      <c r="L10" s="200">
        <v>9679.98</v>
      </c>
      <c r="M10" s="134">
        <v>318.76438238999981</v>
      </c>
      <c r="N10" s="384">
        <v>6.9173022770647741E-2</v>
      </c>
    </row>
    <row r="11" spans="1:14" ht="15" customHeight="1" x14ac:dyDescent="0.25">
      <c r="A11" s="386"/>
      <c r="B11" s="21"/>
      <c r="C11" s="21" t="s">
        <v>160</v>
      </c>
      <c r="D11" s="200">
        <v>729.05853163999996</v>
      </c>
      <c r="E11" s="88"/>
      <c r="F11" s="200">
        <v>3914.6576538999998</v>
      </c>
      <c r="G11" s="200">
        <v>4073.2868393399999</v>
      </c>
      <c r="H11" s="134">
        <v>158.62918544000013</v>
      </c>
      <c r="I11" s="384">
        <v>5.7916368050460187E-2</v>
      </c>
      <c r="J11" s="385"/>
      <c r="K11" s="200">
        <v>8558.6887421800002</v>
      </c>
      <c r="L11" s="200">
        <v>8788.1640000000007</v>
      </c>
      <c r="M11" s="134">
        <v>229.47525782000048</v>
      </c>
      <c r="N11" s="384">
        <v>7.0033437301463497E-2</v>
      </c>
    </row>
    <row r="12" spans="1:14" ht="15" customHeight="1" x14ac:dyDescent="0.25">
      <c r="A12" s="386"/>
      <c r="B12" s="21"/>
      <c r="C12" s="21" t="s">
        <v>278</v>
      </c>
      <c r="D12" s="200">
        <v>5.9491315900000004</v>
      </c>
      <c r="E12" s="88"/>
      <c r="F12" s="200">
        <v>31.887170709999996</v>
      </c>
      <c r="G12" s="200">
        <v>33.643693509999991</v>
      </c>
      <c r="H12" s="134">
        <v>1.7565227999999955</v>
      </c>
      <c r="I12" s="384">
        <v>3.0671451675995609E-2</v>
      </c>
      <c r="J12" s="385"/>
      <c r="K12" s="200">
        <v>68.889732030000005</v>
      </c>
      <c r="L12" s="200">
        <v>68.486000000000004</v>
      </c>
      <c r="M12" s="134">
        <v>-0.40373203000000046</v>
      </c>
      <c r="N12" s="384">
        <v>-1.6353401786427413E-2</v>
      </c>
    </row>
    <row r="13" spans="1:14" ht="15" customHeight="1" x14ac:dyDescent="0.25">
      <c r="A13" s="132"/>
      <c r="B13" s="583" t="s">
        <v>279</v>
      </c>
      <c r="C13" s="583" t="s">
        <v>280</v>
      </c>
      <c r="D13" s="200">
        <v>33.088925159999995</v>
      </c>
      <c r="E13" s="88"/>
      <c r="F13" s="200">
        <v>368.29658647000031</v>
      </c>
      <c r="G13" s="200">
        <v>326.07822006999987</v>
      </c>
      <c r="H13" s="134">
        <v>-42.218366400000434</v>
      </c>
      <c r="I13" s="384">
        <v>-7.5898613309258733E-3</v>
      </c>
      <c r="J13" s="385"/>
      <c r="K13" s="200">
        <v>843.16673221999997</v>
      </c>
      <c r="L13" s="200">
        <v>881.86900000000003</v>
      </c>
      <c r="M13" s="134">
        <v>38.702267780000057</v>
      </c>
      <c r="N13" s="384">
        <v>7.2010758235816485E-3</v>
      </c>
    </row>
    <row r="14" spans="1:14" ht="15" customHeight="1" x14ac:dyDescent="0.25">
      <c r="A14" s="132"/>
      <c r="B14" s="583" t="s">
        <v>163</v>
      </c>
      <c r="C14" s="583" t="s">
        <v>281</v>
      </c>
      <c r="D14" s="200">
        <v>111.11198325999999</v>
      </c>
      <c r="E14" s="88"/>
      <c r="F14" s="200">
        <v>820.87063655000043</v>
      </c>
      <c r="G14" s="200">
        <v>778.56228913999951</v>
      </c>
      <c r="H14" s="134">
        <v>-42.30834741000092</v>
      </c>
      <c r="I14" s="384">
        <v>-4.5040389784773982E-2</v>
      </c>
      <c r="J14" s="385"/>
      <c r="K14" s="200">
        <v>1566.1937747700001</v>
      </c>
      <c r="L14" s="200">
        <v>1736.9470000000003</v>
      </c>
      <c r="M14" s="134">
        <v>170.75322523000023</v>
      </c>
      <c r="N14" s="384">
        <v>9.1296494236138281E-2</v>
      </c>
    </row>
    <row r="15" spans="1:14" ht="15" customHeight="1" x14ac:dyDescent="0.25">
      <c r="A15" s="132"/>
      <c r="B15" s="51" t="s">
        <v>164</v>
      </c>
      <c r="C15" s="51"/>
      <c r="D15" s="200">
        <v>541.23366064000015</v>
      </c>
      <c r="E15" s="88"/>
      <c r="F15" s="200">
        <v>4053.0158973499988</v>
      </c>
      <c r="G15" s="200">
        <v>3651.0883117199987</v>
      </c>
      <c r="H15" s="134">
        <v>-401.92758563000007</v>
      </c>
      <c r="I15" s="384">
        <v>0.17447839945326304</v>
      </c>
      <c r="J15" s="385"/>
      <c r="K15" s="200">
        <v>9483.7662447999974</v>
      </c>
      <c r="L15" s="200">
        <v>8173.2940000000071</v>
      </c>
      <c r="M15" s="134">
        <v>-1310.4722447999902</v>
      </c>
      <c r="N15" s="384">
        <v>0.40689135822084266</v>
      </c>
    </row>
    <row r="16" spans="1:14" ht="15" customHeight="1" x14ac:dyDescent="0.25">
      <c r="A16" s="132"/>
      <c r="B16" s="204"/>
      <c r="C16" s="21" t="s">
        <v>165</v>
      </c>
      <c r="D16" s="200">
        <v>171.81889855</v>
      </c>
      <c r="E16" s="88"/>
      <c r="F16" s="200">
        <v>509.85664038999994</v>
      </c>
      <c r="G16" s="200">
        <v>414.25254149000006</v>
      </c>
      <c r="H16" s="134">
        <v>-95.604098899999883</v>
      </c>
      <c r="I16" s="384">
        <v>0.93174534273573295</v>
      </c>
      <c r="J16" s="385"/>
      <c r="K16" s="200">
        <v>919.84555642999999</v>
      </c>
      <c r="L16" s="200">
        <v>598.08199999999988</v>
      </c>
      <c r="M16" s="134">
        <v>-321.76355643000011</v>
      </c>
      <c r="N16" s="384">
        <v>-0.520033333125969</v>
      </c>
    </row>
    <row r="17" spans="1:14" ht="15" customHeight="1" x14ac:dyDescent="0.25">
      <c r="A17" s="132"/>
      <c r="B17" s="204"/>
      <c r="C17" s="21" t="s">
        <v>166</v>
      </c>
      <c r="D17" s="200">
        <v>32.522155590000004</v>
      </c>
      <c r="E17" s="88"/>
      <c r="F17" s="200">
        <v>1333.5729356200006</v>
      </c>
      <c r="G17" s="200">
        <v>1104.24890966</v>
      </c>
      <c r="H17" s="134">
        <v>-229.32402596000065</v>
      </c>
      <c r="I17" s="384">
        <v>0.11926047190542044</v>
      </c>
      <c r="J17" s="385"/>
      <c r="K17" s="200">
        <v>3673.6722691200002</v>
      </c>
      <c r="L17" s="200">
        <v>2499.1309999999999</v>
      </c>
      <c r="M17" s="134">
        <v>-1174.5412691200004</v>
      </c>
      <c r="N17" s="384">
        <v>1.1043266618841976</v>
      </c>
    </row>
    <row r="18" spans="1:14" ht="15" customHeight="1" x14ac:dyDescent="0.25">
      <c r="A18" s="132"/>
      <c r="B18" s="204"/>
      <c r="C18" s="21" t="s">
        <v>167</v>
      </c>
      <c r="D18" s="200">
        <v>44.141687970000007</v>
      </c>
      <c r="E18" s="88"/>
      <c r="F18" s="200">
        <v>300.3309348200001</v>
      </c>
      <c r="G18" s="200">
        <v>206.07106740000003</v>
      </c>
      <c r="H18" s="134">
        <v>-94.259867420000063</v>
      </c>
      <c r="I18" s="384">
        <v>4.8460131457336963E-2</v>
      </c>
      <c r="J18" s="385"/>
      <c r="K18" s="200">
        <v>585.70045917000004</v>
      </c>
      <c r="L18" s="200">
        <v>632.52699999999982</v>
      </c>
      <c r="M18" s="134">
        <v>46.826540829999772</v>
      </c>
      <c r="N18" s="384">
        <v>0.23078060137790146</v>
      </c>
    </row>
    <row r="19" spans="1:14" ht="15" customHeight="1" x14ac:dyDescent="0.25">
      <c r="A19" s="132"/>
      <c r="B19" s="204"/>
      <c r="C19" s="21" t="s">
        <v>168</v>
      </c>
      <c r="D19" s="200">
        <v>32.550934649999995</v>
      </c>
      <c r="E19" s="88"/>
      <c r="F19" s="200">
        <v>151.59758140000002</v>
      </c>
      <c r="G19" s="200">
        <v>154.32144937000004</v>
      </c>
      <c r="H19" s="134">
        <v>2.7238679700000148</v>
      </c>
      <c r="I19" s="384">
        <v>6.0435774590931191E-2</v>
      </c>
      <c r="J19" s="385"/>
      <c r="K19" s="200">
        <v>315.25929487000002</v>
      </c>
      <c r="L19" s="200">
        <v>320.14</v>
      </c>
      <c r="M19" s="134">
        <v>4.8807051299999671</v>
      </c>
      <c r="N19" s="384">
        <v>6.4529677649873607E-2</v>
      </c>
    </row>
    <row r="20" spans="1:14" ht="15" customHeight="1" x14ac:dyDescent="0.25">
      <c r="A20" s="132"/>
      <c r="B20" s="204"/>
      <c r="C20" s="21" t="s">
        <v>169</v>
      </c>
      <c r="D20" s="200">
        <v>205.27341262000004</v>
      </c>
      <c r="E20" s="88"/>
      <c r="F20" s="200">
        <v>1495.8063209399998</v>
      </c>
      <c r="G20" s="200">
        <v>1505.0054915499998</v>
      </c>
      <c r="H20" s="134">
        <v>9.1991706100000101</v>
      </c>
      <c r="I20" s="384">
        <v>0.14230860194051798</v>
      </c>
      <c r="J20" s="385"/>
      <c r="K20" s="200">
        <v>3449.7489116699994</v>
      </c>
      <c r="L20" s="200">
        <v>3582.4640000000013</v>
      </c>
      <c r="M20" s="134">
        <v>132.71508833000189</v>
      </c>
      <c r="N20" s="384">
        <v>0.32439228727993075</v>
      </c>
    </row>
    <row r="21" spans="1:14" ht="15" customHeight="1" x14ac:dyDescent="0.25">
      <c r="A21" s="132"/>
      <c r="B21" s="204"/>
      <c r="C21" s="21" t="s">
        <v>170</v>
      </c>
      <c r="D21" s="200">
        <v>54.926571259999996</v>
      </c>
      <c r="E21" s="88"/>
      <c r="F21" s="200">
        <v>261.85148418</v>
      </c>
      <c r="G21" s="200">
        <v>267.18885224999997</v>
      </c>
      <c r="H21" s="134">
        <v>5.3373680699999682</v>
      </c>
      <c r="I21" s="384">
        <v>2.0353697325632636E-2</v>
      </c>
      <c r="J21" s="385"/>
      <c r="K21" s="200">
        <v>539.53975353999999</v>
      </c>
      <c r="L21" s="200">
        <v>540.94999999999993</v>
      </c>
      <c r="M21" s="134">
        <v>1.4102464599999394</v>
      </c>
      <c r="N21" s="384">
        <v>6.2125411251763962E-2</v>
      </c>
    </row>
    <row r="22" spans="1:14" ht="15" customHeight="1" x14ac:dyDescent="0.25">
      <c r="A22" s="132"/>
      <c r="B22" s="583" t="s">
        <v>132</v>
      </c>
      <c r="C22" s="583"/>
      <c r="D22" s="200">
        <v>0.34397770000000005</v>
      </c>
      <c r="E22" s="88"/>
      <c r="F22" s="200">
        <v>15.227801070000005</v>
      </c>
      <c r="G22" s="200">
        <v>1.5177177799999999</v>
      </c>
      <c r="H22" s="134">
        <v>-13.710083290000005</v>
      </c>
      <c r="I22" s="384">
        <v>7.8735877616451511E-3</v>
      </c>
      <c r="J22" s="385"/>
      <c r="K22" s="200">
        <v>45.326240189999986</v>
      </c>
      <c r="L22" s="200">
        <v>9.9949999999999974</v>
      </c>
      <c r="M22" s="134">
        <v>-35.331240189999988</v>
      </c>
      <c r="N22" s="384">
        <v>-2.926937419247122E-2</v>
      </c>
    </row>
    <row r="23" spans="1:14" ht="15" customHeight="1" x14ac:dyDescent="0.25">
      <c r="A23" s="76"/>
      <c r="B23" s="583" t="s">
        <v>282</v>
      </c>
      <c r="C23" s="583"/>
      <c r="D23" s="200">
        <v>17.209409049999998</v>
      </c>
      <c r="E23" s="88"/>
      <c r="F23" s="200">
        <v>166.69657387000012</v>
      </c>
      <c r="G23" s="200">
        <v>226.00764360999989</v>
      </c>
      <c r="H23" s="387">
        <v>59.311069739999766</v>
      </c>
      <c r="I23" s="346">
        <v>-0.59373310611054519</v>
      </c>
      <c r="J23" s="78"/>
      <c r="K23" s="200">
        <v>1394.3820943900002</v>
      </c>
      <c r="L23" s="200">
        <v>512.05200000000002</v>
      </c>
      <c r="M23" s="387">
        <v>-882.33009439000023</v>
      </c>
      <c r="N23" s="346">
        <v>-0.73479155052587308</v>
      </c>
    </row>
    <row r="24" spans="1:14" ht="15" customHeight="1" x14ac:dyDescent="0.25">
      <c r="A24" s="584" t="s">
        <v>283</v>
      </c>
      <c r="B24" s="584"/>
      <c r="C24" s="584"/>
      <c r="D24" s="188">
        <v>102.50087765999999</v>
      </c>
      <c r="E24" s="388"/>
      <c r="F24" s="188">
        <v>986.17806051000025</v>
      </c>
      <c r="G24" s="188">
        <v>737.41314242000021</v>
      </c>
      <c r="H24" s="389">
        <v>-248.76491809000004</v>
      </c>
      <c r="I24" s="235">
        <v>-0.43464668750146007</v>
      </c>
      <c r="J24" s="390"/>
      <c r="K24" s="188">
        <v>2616.1574054600001</v>
      </c>
      <c r="L24" s="188">
        <v>1937.183</v>
      </c>
      <c r="M24" s="389">
        <v>-678.97440546000007</v>
      </c>
      <c r="N24" s="235">
        <v>-0.30090875322638699</v>
      </c>
    </row>
    <row r="25" spans="1:14" x14ac:dyDescent="0.25">
      <c r="A25" s="1" t="s">
        <v>36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A2:C4"/>
    <mergeCell ref="F2:I2"/>
    <mergeCell ref="K2:N2"/>
    <mergeCell ref="F3:G3"/>
    <mergeCell ref="H3:I3"/>
    <mergeCell ref="M3:N3"/>
    <mergeCell ref="B22:C22"/>
    <mergeCell ref="B23:C23"/>
    <mergeCell ref="A24:C24"/>
    <mergeCell ref="A5:C5"/>
    <mergeCell ref="A6:C6"/>
    <mergeCell ref="B7:C7"/>
    <mergeCell ref="B8:C8"/>
    <mergeCell ref="B13:C13"/>
    <mergeCell ref="B14:C14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5">
    <pageSetUpPr fitToPage="1"/>
  </sheetPr>
  <dimension ref="A1:O72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x14ac:dyDescent="0.25">
      <c r="A1" s="510" t="s">
        <v>356</v>
      </c>
    </row>
    <row r="2" spans="1:15" ht="15" customHeight="1" x14ac:dyDescent="0.25">
      <c r="A2" s="586" t="s">
        <v>284</v>
      </c>
      <c r="B2" s="586"/>
      <c r="C2" s="586"/>
      <c r="D2" s="586"/>
      <c r="E2" s="311" t="s">
        <v>11</v>
      </c>
      <c r="F2" s="312"/>
      <c r="G2" s="555" t="s">
        <v>12</v>
      </c>
      <c r="H2" s="555"/>
      <c r="I2" s="555"/>
      <c r="J2" s="555"/>
      <c r="K2" s="312"/>
      <c r="L2" s="555" t="s">
        <v>13</v>
      </c>
      <c r="M2" s="555"/>
      <c r="N2" s="555"/>
      <c r="O2" s="555"/>
    </row>
    <row r="3" spans="1:15" ht="15" customHeight="1" x14ac:dyDescent="0.25">
      <c r="A3" s="587"/>
      <c r="B3" s="587"/>
      <c r="C3" s="587"/>
      <c r="D3" s="587"/>
      <c r="E3" s="314" t="s">
        <v>34</v>
      </c>
      <c r="F3" s="314"/>
      <c r="G3" s="556" t="s">
        <v>35</v>
      </c>
      <c r="H3" s="556" t="e">
        <v>#REF!</v>
      </c>
      <c r="I3" s="557" t="s">
        <v>14</v>
      </c>
      <c r="J3" s="557"/>
      <c r="K3" s="314"/>
      <c r="L3" s="316" t="s">
        <v>6</v>
      </c>
      <c r="M3" s="316" t="s">
        <v>7</v>
      </c>
      <c r="N3" s="588" t="s">
        <v>14</v>
      </c>
      <c r="O3" s="588"/>
    </row>
    <row r="4" spans="1:15" ht="15" customHeight="1" x14ac:dyDescent="0.25">
      <c r="A4" s="587"/>
      <c r="B4" s="587"/>
      <c r="C4" s="587"/>
      <c r="D4" s="587"/>
      <c r="E4" s="318">
        <v>2025</v>
      </c>
      <c r="F4" s="318"/>
      <c r="G4" s="318">
        <v>2024</v>
      </c>
      <c r="H4" s="318">
        <v>2025</v>
      </c>
      <c r="I4" s="319" t="s">
        <v>15</v>
      </c>
      <c r="J4" s="319" t="s">
        <v>16</v>
      </c>
      <c r="K4" s="391"/>
      <c r="L4" s="318">
        <v>2024</v>
      </c>
      <c r="M4" s="318">
        <v>2025</v>
      </c>
      <c r="N4" s="319" t="s">
        <v>15</v>
      </c>
      <c r="O4" s="319" t="s">
        <v>16</v>
      </c>
    </row>
    <row r="5" spans="1:15" ht="15" customHeight="1" x14ac:dyDescent="0.25">
      <c r="A5" s="213" t="s">
        <v>174</v>
      </c>
      <c r="B5" s="213"/>
      <c r="C5" s="213"/>
      <c r="D5" s="213"/>
      <c r="E5" s="214">
        <v>8275.2041935599991</v>
      </c>
      <c r="F5" s="215"/>
      <c r="G5" s="214">
        <v>52027.66545533001</v>
      </c>
      <c r="H5" s="214">
        <v>54147.782094729992</v>
      </c>
      <c r="I5" s="216">
        <v>2120.1166393999811</v>
      </c>
      <c r="J5" s="217">
        <v>4.0749793803842138E-2</v>
      </c>
      <c r="K5" s="218"/>
      <c r="L5" s="214">
        <v>115562.38483450002</v>
      </c>
      <c r="M5" s="214">
        <v>117499</v>
      </c>
      <c r="N5" s="216">
        <v>1936.6151654999849</v>
      </c>
      <c r="O5" s="217">
        <v>1.675817930093304E-2</v>
      </c>
    </row>
    <row r="6" spans="1:15" ht="15" customHeight="1" x14ac:dyDescent="0.25">
      <c r="A6" s="219"/>
      <c r="B6" s="219" t="s">
        <v>176</v>
      </c>
      <c r="C6" s="220"/>
      <c r="D6" s="219"/>
      <c r="E6" s="95">
        <v>0</v>
      </c>
      <c r="F6" s="78"/>
      <c r="G6" s="221">
        <v>0</v>
      </c>
      <c r="H6" s="221">
        <v>0</v>
      </c>
      <c r="I6" s="222">
        <v>0</v>
      </c>
      <c r="J6" s="223" t="s">
        <v>37</v>
      </c>
      <c r="K6" s="78"/>
      <c r="L6" s="221">
        <v>0</v>
      </c>
      <c r="M6" s="221">
        <v>0</v>
      </c>
      <c r="N6" s="222">
        <v>0</v>
      </c>
      <c r="O6" s="223" t="s">
        <v>37</v>
      </c>
    </row>
    <row r="7" spans="1:15" ht="15" customHeight="1" x14ac:dyDescent="0.25">
      <c r="A7" s="213" t="s">
        <v>177</v>
      </c>
      <c r="B7" s="213"/>
      <c r="C7" s="225"/>
      <c r="D7" s="213"/>
      <c r="E7" s="214">
        <v>8275.2041935599991</v>
      </c>
      <c r="F7" s="215"/>
      <c r="G7" s="214">
        <v>52027.66545533001</v>
      </c>
      <c r="H7" s="214">
        <v>54147.782094729992</v>
      </c>
      <c r="I7" s="216">
        <v>2120.1166393999811</v>
      </c>
      <c r="J7" s="217">
        <v>4.0749793803842138E-2</v>
      </c>
      <c r="K7" s="218"/>
      <c r="L7" s="214">
        <v>115562.38483450002</v>
      </c>
      <c r="M7" s="214">
        <v>117499</v>
      </c>
      <c r="N7" s="216">
        <v>1936.6151654999849</v>
      </c>
      <c r="O7" s="217">
        <v>1.675817930093304E-2</v>
      </c>
    </row>
    <row r="8" spans="1:15" ht="3.95" customHeight="1" x14ac:dyDescent="0.25">
      <c r="A8" s="226"/>
      <c r="B8" s="226"/>
      <c r="C8" s="226"/>
      <c r="D8" s="226"/>
      <c r="E8" s="227"/>
      <c r="F8" s="215"/>
      <c r="G8" s="227"/>
      <c r="H8" s="227"/>
      <c r="I8" s="228"/>
      <c r="J8" s="229"/>
      <c r="K8" s="218"/>
      <c r="L8" s="227"/>
      <c r="M8" s="227"/>
      <c r="N8" s="228"/>
      <c r="O8" s="229"/>
    </row>
    <row r="9" spans="1:15" ht="15" customHeight="1" x14ac:dyDescent="0.25">
      <c r="A9" s="226"/>
      <c r="B9" s="230" t="s">
        <v>178</v>
      </c>
      <c r="C9" s="231"/>
      <c r="D9" s="230"/>
      <c r="E9" s="232">
        <v>7834.4129123199991</v>
      </c>
      <c r="F9" s="233"/>
      <c r="G9" s="232">
        <v>51444.820097090007</v>
      </c>
      <c r="H9" s="232">
        <v>53392.772658359994</v>
      </c>
      <c r="I9" s="234">
        <v>1947.9525612699872</v>
      </c>
      <c r="J9" s="235">
        <v>3.7864892084250368E-2</v>
      </c>
      <c r="K9" s="203"/>
      <c r="L9" s="232">
        <v>114309.12481564001</v>
      </c>
      <c r="M9" s="232">
        <v>115950</v>
      </c>
      <c r="N9" s="234">
        <v>1640.8751843599894</v>
      </c>
      <c r="O9" s="235">
        <v>1.4354717412161211E-2</v>
      </c>
    </row>
    <row r="10" spans="1:15" ht="15" customHeight="1" x14ac:dyDescent="0.25">
      <c r="A10" s="236"/>
      <c r="B10" s="237"/>
      <c r="C10" s="230" t="s">
        <v>179</v>
      </c>
      <c r="D10" s="238"/>
      <c r="E10" s="232">
        <v>3315.7446440899989</v>
      </c>
      <c r="F10" s="239"/>
      <c r="G10" s="240">
        <v>25376.772809860002</v>
      </c>
      <c r="H10" s="240">
        <v>25989.712897589998</v>
      </c>
      <c r="I10" s="234">
        <v>612.94008772999587</v>
      </c>
      <c r="J10" s="241">
        <v>2.4153586916766612E-2</v>
      </c>
      <c r="K10" s="242"/>
      <c r="L10" s="240">
        <v>60435.084485619998</v>
      </c>
      <c r="M10" s="240">
        <v>60127.1</v>
      </c>
      <c r="N10" s="234">
        <v>-307.98448561999976</v>
      </c>
      <c r="O10" s="241">
        <v>-5.0961207093750405E-3</v>
      </c>
    </row>
    <row r="11" spans="1:15" ht="15" customHeight="1" x14ac:dyDescent="0.25">
      <c r="A11" s="245"/>
      <c r="B11" s="245"/>
      <c r="C11" s="245"/>
      <c r="D11" s="245" t="s">
        <v>180</v>
      </c>
      <c r="E11" s="246">
        <v>-539.49384921000001</v>
      </c>
      <c r="F11" s="247"/>
      <c r="G11" s="246">
        <v>944.09902692000003</v>
      </c>
      <c r="H11" s="246">
        <v>548.31663196999989</v>
      </c>
      <c r="I11" s="248">
        <v>-395.78239495000014</v>
      </c>
      <c r="J11" s="249">
        <v>-0.41921703514639619</v>
      </c>
      <c r="K11" s="250"/>
      <c r="L11" s="246">
        <v>5174.6735516500003</v>
      </c>
      <c r="M11" s="246">
        <v>4500</v>
      </c>
      <c r="N11" s="248">
        <v>-674.67355165000026</v>
      </c>
      <c r="O11" s="249">
        <v>-0.13037992540319254</v>
      </c>
    </row>
    <row r="12" spans="1:15" ht="15" customHeight="1" x14ac:dyDescent="0.25">
      <c r="A12" s="245"/>
      <c r="B12" s="245"/>
      <c r="C12" s="245"/>
      <c r="D12" s="245" t="s">
        <v>181</v>
      </c>
      <c r="E12" s="246">
        <v>3070.5734563999999</v>
      </c>
      <c r="F12" s="247"/>
      <c r="G12" s="246">
        <v>17227.20176629</v>
      </c>
      <c r="H12" s="246">
        <v>18044.02728934</v>
      </c>
      <c r="I12" s="248">
        <v>816.8255230499999</v>
      </c>
      <c r="J12" s="249">
        <v>4.7414869468142884E-2</v>
      </c>
      <c r="K12" s="250"/>
      <c r="L12" s="246">
        <v>36384.139030220002</v>
      </c>
      <c r="M12" s="246">
        <v>37200</v>
      </c>
      <c r="N12" s="248">
        <v>815.86096977999841</v>
      </c>
      <c r="O12" s="249">
        <v>2.2423533757452985E-2</v>
      </c>
    </row>
    <row r="13" spans="1:15" ht="15" customHeight="1" x14ac:dyDescent="0.25">
      <c r="A13" s="245"/>
      <c r="B13" s="245"/>
      <c r="C13" s="245"/>
      <c r="D13" s="245" t="s">
        <v>183</v>
      </c>
      <c r="E13" s="246">
        <v>989.16998767000007</v>
      </c>
      <c r="F13" s="247"/>
      <c r="G13" s="246">
        <v>2429.35659717</v>
      </c>
      <c r="H13" s="246">
        <v>3022.6280780300003</v>
      </c>
      <c r="I13" s="248">
        <v>593.27148086000034</v>
      </c>
      <c r="J13" s="249">
        <v>0.24420930280515951</v>
      </c>
      <c r="K13" s="250"/>
      <c r="L13" s="246">
        <v>5627.2346159500003</v>
      </c>
      <c r="M13" s="246">
        <v>5500</v>
      </c>
      <c r="N13" s="248">
        <v>-127.23461595000026</v>
      </c>
      <c r="O13" s="249">
        <v>-2.2610504916457996E-2</v>
      </c>
    </row>
    <row r="14" spans="1:15" ht="15" customHeight="1" x14ac:dyDescent="0.25">
      <c r="A14" s="245"/>
      <c r="B14" s="245"/>
      <c r="C14" s="245"/>
      <c r="D14" s="251" t="s">
        <v>185</v>
      </c>
      <c r="E14" s="252">
        <v>881.62730650000003</v>
      </c>
      <c r="F14" s="253"/>
      <c r="G14" s="252">
        <v>1891.9750134800001</v>
      </c>
      <c r="H14" s="252">
        <v>2030.4317493600001</v>
      </c>
      <c r="I14" s="254">
        <v>138.45673588</v>
      </c>
      <c r="J14" s="255">
        <v>7.3181059418607086E-2</v>
      </c>
      <c r="K14" s="256"/>
      <c r="L14" s="252">
        <v>3360.9685283200001</v>
      </c>
      <c r="M14" s="252">
        <v>0</v>
      </c>
      <c r="N14" s="254">
        <v>-3360.9685283200001</v>
      </c>
      <c r="O14" s="255" t="s">
        <v>37</v>
      </c>
    </row>
    <row r="15" spans="1:15" ht="15" customHeight="1" x14ac:dyDescent="0.25">
      <c r="A15" s="245"/>
      <c r="B15" s="245"/>
      <c r="C15" s="245"/>
      <c r="D15" s="251" t="s">
        <v>187</v>
      </c>
      <c r="E15" s="252">
        <v>107.54268116999999</v>
      </c>
      <c r="F15" s="253"/>
      <c r="G15" s="252">
        <v>537.38158369000007</v>
      </c>
      <c r="H15" s="252">
        <v>992.19632867000007</v>
      </c>
      <c r="I15" s="254">
        <v>454.81474498</v>
      </c>
      <c r="J15" s="255">
        <v>0.84635342703215799</v>
      </c>
      <c r="K15" s="256"/>
      <c r="L15" s="252">
        <v>2266.2660876300001</v>
      </c>
      <c r="M15" s="252">
        <v>0</v>
      </c>
      <c r="N15" s="254">
        <v>-2266.2660876300001</v>
      </c>
      <c r="O15" s="255" t="s">
        <v>37</v>
      </c>
    </row>
    <row r="16" spans="1:15" ht="15" customHeight="1" x14ac:dyDescent="0.25">
      <c r="A16" s="245"/>
      <c r="B16" s="245"/>
      <c r="C16" s="245"/>
      <c r="D16" s="245" t="s">
        <v>188</v>
      </c>
      <c r="E16" s="246">
        <v>-207.95285805</v>
      </c>
      <c r="F16" s="247"/>
      <c r="G16" s="246">
        <v>4469.9005684799995</v>
      </c>
      <c r="H16" s="246">
        <v>4199.8793786100005</v>
      </c>
      <c r="I16" s="248">
        <v>-270.02118986999903</v>
      </c>
      <c r="J16" s="249">
        <v>-6.0408768770849997E-2</v>
      </c>
      <c r="K16" s="250"/>
      <c r="L16" s="246">
        <v>12755.097582709999</v>
      </c>
      <c r="M16" s="246">
        <v>12100</v>
      </c>
      <c r="N16" s="248">
        <v>-655.09758270999919</v>
      </c>
      <c r="O16" s="249">
        <v>-5.1359668435466022E-2</v>
      </c>
    </row>
    <row r="17" spans="1:15" ht="15" customHeight="1" x14ac:dyDescent="0.25">
      <c r="A17" s="245"/>
      <c r="B17" s="245"/>
      <c r="C17" s="245"/>
      <c r="D17" s="245" t="s">
        <v>189</v>
      </c>
      <c r="E17" s="246">
        <v>-2.4142810000000001E-2</v>
      </c>
      <c r="F17" s="247"/>
      <c r="G17" s="246">
        <v>205.04798575000001</v>
      </c>
      <c r="H17" s="246">
        <v>34.882326050000003</v>
      </c>
      <c r="I17" s="248">
        <v>-170.16565969999999</v>
      </c>
      <c r="J17" s="249">
        <v>-0.82988213260222188</v>
      </c>
      <c r="K17" s="250"/>
      <c r="L17" s="246">
        <v>273.41641808999998</v>
      </c>
      <c r="M17" s="246">
        <v>250</v>
      </c>
      <c r="N17" s="248">
        <v>-23.416418089999979</v>
      </c>
      <c r="O17" s="249">
        <v>-8.5643789255888891E-2</v>
      </c>
    </row>
    <row r="18" spans="1:15" ht="15" customHeight="1" x14ac:dyDescent="0.25">
      <c r="A18" s="245"/>
      <c r="B18" s="245"/>
      <c r="C18" s="245"/>
      <c r="D18" s="245" t="s">
        <v>190</v>
      </c>
      <c r="E18" s="246">
        <v>4.1328936000000001</v>
      </c>
      <c r="F18" s="247"/>
      <c r="G18" s="246">
        <v>6.0355519900000001</v>
      </c>
      <c r="H18" s="246">
        <v>32.669129130000002</v>
      </c>
      <c r="I18" s="248">
        <v>26.63357714</v>
      </c>
      <c r="J18" s="249">
        <v>4.4127823244879378</v>
      </c>
      <c r="K18" s="250"/>
      <c r="L18" s="246">
        <v>30.619880819999999</v>
      </c>
      <c r="M18" s="246">
        <v>30</v>
      </c>
      <c r="N18" s="248">
        <v>-0.61988081999999878</v>
      </c>
      <c r="O18" s="249">
        <v>-2.0244390356840003E-2</v>
      </c>
    </row>
    <row r="19" spans="1:15" ht="15" customHeight="1" x14ac:dyDescent="0.25">
      <c r="A19" s="245"/>
      <c r="B19" s="245"/>
      <c r="C19" s="245"/>
      <c r="D19" s="245" t="s">
        <v>191</v>
      </c>
      <c r="E19" s="246">
        <v>-5.3363300000000002E-3</v>
      </c>
      <c r="F19" s="247"/>
      <c r="G19" s="246">
        <v>-0.25207128000000001</v>
      </c>
      <c r="H19" s="246">
        <v>-2.554970000000001E-3</v>
      </c>
      <c r="I19" s="248">
        <v>0.24951631000000002</v>
      </c>
      <c r="J19" s="249" t="s">
        <v>37</v>
      </c>
      <c r="K19" s="250"/>
      <c r="L19" s="246">
        <v>-0.27313083999999999</v>
      </c>
      <c r="M19" s="246">
        <v>0.1</v>
      </c>
      <c r="N19" s="248">
        <v>0.37313083999999996</v>
      </c>
      <c r="O19" s="249" t="s">
        <v>37</v>
      </c>
    </row>
    <row r="20" spans="1:15" ht="15" customHeight="1" x14ac:dyDescent="0.25">
      <c r="A20" s="245"/>
      <c r="B20" s="245"/>
      <c r="C20" s="245"/>
      <c r="D20" s="245" t="s">
        <v>192</v>
      </c>
      <c r="E20" s="246">
        <v>0</v>
      </c>
      <c r="F20" s="247"/>
      <c r="G20" s="246">
        <v>0.23848186999999998</v>
      </c>
      <c r="H20" s="246">
        <v>0</v>
      </c>
      <c r="I20" s="248">
        <v>-0.23848186999999998</v>
      </c>
      <c r="J20" s="249" t="s">
        <v>37</v>
      </c>
      <c r="K20" s="250"/>
      <c r="L20" s="246">
        <v>0.31306643000000001</v>
      </c>
      <c r="M20" s="246">
        <v>0</v>
      </c>
      <c r="N20" s="248">
        <v>-0.31306643000000001</v>
      </c>
      <c r="O20" s="249" t="s">
        <v>37</v>
      </c>
    </row>
    <row r="21" spans="1:15" ht="15" customHeight="1" x14ac:dyDescent="0.25">
      <c r="A21" s="245"/>
      <c r="B21" s="245"/>
      <c r="C21" s="245"/>
      <c r="D21" s="245" t="s">
        <v>193</v>
      </c>
      <c r="E21" s="246">
        <v>-2.2513399999999999E-2</v>
      </c>
      <c r="F21" s="247"/>
      <c r="G21" s="246">
        <v>16.370897850000002</v>
      </c>
      <c r="H21" s="246">
        <v>17.307939229999999</v>
      </c>
      <c r="I21" s="248">
        <v>0.93704137999999659</v>
      </c>
      <c r="J21" s="249">
        <v>5.7238239990605955E-2</v>
      </c>
      <c r="K21" s="250"/>
      <c r="L21" s="246">
        <v>32.436349739999997</v>
      </c>
      <c r="M21" s="246">
        <v>35</v>
      </c>
      <c r="N21" s="248">
        <v>2.5636502600000028</v>
      </c>
      <c r="O21" s="249">
        <v>7.9036336719435107E-2</v>
      </c>
    </row>
    <row r="22" spans="1:15" ht="15" customHeight="1" x14ac:dyDescent="0.25">
      <c r="A22" s="245"/>
      <c r="B22" s="245"/>
      <c r="C22" s="245"/>
      <c r="D22" s="245" t="s">
        <v>194</v>
      </c>
      <c r="E22" s="246">
        <v>-0.13920187000000001</v>
      </c>
      <c r="F22" s="247"/>
      <c r="G22" s="246">
        <v>3.2998290199999998</v>
      </c>
      <c r="H22" s="246">
        <v>2.8609736799999999</v>
      </c>
      <c r="I22" s="248">
        <v>-0.43885533999999993</v>
      </c>
      <c r="J22" s="249">
        <v>-0.13299335733461726</v>
      </c>
      <c r="K22" s="250"/>
      <c r="L22" s="246">
        <v>6.5815865799999997</v>
      </c>
      <c r="M22" s="246">
        <v>7</v>
      </c>
      <c r="N22" s="248">
        <v>0.41841342000000026</v>
      </c>
      <c r="O22" s="249">
        <v>6.3573336750057718E-2</v>
      </c>
    </row>
    <row r="23" spans="1:15" ht="15" customHeight="1" x14ac:dyDescent="0.25">
      <c r="A23" s="245"/>
      <c r="B23" s="245"/>
      <c r="C23" s="245"/>
      <c r="D23" s="245" t="s">
        <v>195</v>
      </c>
      <c r="E23" s="246">
        <v>-0.49379191</v>
      </c>
      <c r="F23" s="247"/>
      <c r="G23" s="246">
        <v>75.474175799999998</v>
      </c>
      <c r="H23" s="246">
        <v>87.143706519999995</v>
      </c>
      <c r="I23" s="248">
        <v>11.669530719999997</v>
      </c>
      <c r="J23" s="249">
        <v>0.15461620609045457</v>
      </c>
      <c r="K23" s="250"/>
      <c r="L23" s="246">
        <v>150.84553427</v>
      </c>
      <c r="M23" s="246">
        <v>205</v>
      </c>
      <c r="N23" s="248">
        <v>54.154465729999998</v>
      </c>
      <c r="O23" s="249">
        <v>0.35900609184139554</v>
      </c>
    </row>
    <row r="24" spans="1:15" ht="15" customHeight="1" x14ac:dyDescent="0.25">
      <c r="A24" s="245"/>
      <c r="B24" s="245"/>
      <c r="C24" s="245"/>
      <c r="D24" s="245" t="s">
        <v>197</v>
      </c>
      <c r="E24" s="246">
        <v>0</v>
      </c>
      <c r="F24" s="247"/>
      <c r="G24" s="246">
        <v>0</v>
      </c>
      <c r="H24" s="246">
        <v>0</v>
      </c>
      <c r="I24" s="248">
        <v>0</v>
      </c>
      <c r="J24" s="249" t="s">
        <v>37</v>
      </c>
      <c r="K24" s="250"/>
      <c r="L24" s="246">
        <v>0</v>
      </c>
      <c r="M24" s="246">
        <v>300</v>
      </c>
      <c r="N24" s="248">
        <v>300</v>
      </c>
      <c r="O24" s="249" t="s">
        <v>37</v>
      </c>
    </row>
    <row r="25" spans="1:15" ht="15" customHeight="1" x14ac:dyDescent="0.25">
      <c r="A25" s="236"/>
      <c r="B25" s="236"/>
      <c r="C25" s="230" t="s">
        <v>198</v>
      </c>
      <c r="D25" s="230"/>
      <c r="E25" s="232">
        <v>4469.4753052100004</v>
      </c>
      <c r="F25" s="239"/>
      <c r="G25" s="232">
        <v>25693.084136210004</v>
      </c>
      <c r="H25" s="232">
        <v>26998.202338199997</v>
      </c>
      <c r="I25" s="234">
        <v>1305.1182019899934</v>
      </c>
      <c r="J25" s="257">
        <v>5.079647873610682E-2</v>
      </c>
      <c r="K25" s="242"/>
      <c r="L25" s="232">
        <v>53064.570086159998</v>
      </c>
      <c r="M25" s="232">
        <v>54946.5</v>
      </c>
      <c r="N25" s="234">
        <v>1881.929913840002</v>
      </c>
      <c r="O25" s="257">
        <v>3.5464904564087574E-2</v>
      </c>
    </row>
    <row r="26" spans="1:15" ht="15" customHeight="1" x14ac:dyDescent="0.25">
      <c r="A26" s="245"/>
      <c r="B26" s="245"/>
      <c r="C26" s="245"/>
      <c r="D26" s="245" t="s">
        <v>199</v>
      </c>
      <c r="E26" s="246">
        <v>3230.1084886600001</v>
      </c>
      <c r="F26" s="247"/>
      <c r="G26" s="246">
        <v>19317.94682582</v>
      </c>
      <c r="H26" s="246">
        <v>20190.150507549999</v>
      </c>
      <c r="I26" s="248">
        <v>872.20368172999952</v>
      </c>
      <c r="J26" s="249">
        <v>4.5149916271859158E-2</v>
      </c>
      <c r="K26" s="250"/>
      <c r="L26" s="246">
        <v>39540.565747070003</v>
      </c>
      <c r="M26" s="246">
        <v>40100</v>
      </c>
      <c r="N26" s="248">
        <v>559.43425292999746</v>
      </c>
      <c r="O26" s="249">
        <v>1.4148362380764778E-2</v>
      </c>
    </row>
    <row r="27" spans="1:15" ht="15" customHeight="1" x14ac:dyDescent="0.25">
      <c r="A27" s="245"/>
      <c r="B27" s="245"/>
      <c r="C27" s="245"/>
      <c r="D27" s="245" t="s">
        <v>200</v>
      </c>
      <c r="E27" s="246">
        <v>177.50013787</v>
      </c>
      <c r="F27" s="247"/>
      <c r="G27" s="246">
        <v>1031.6218741</v>
      </c>
      <c r="H27" s="246">
        <v>1053.2289707700002</v>
      </c>
      <c r="I27" s="248">
        <v>21.607096670000146</v>
      </c>
      <c r="J27" s="249">
        <v>2.0944783367307318E-2</v>
      </c>
      <c r="K27" s="250"/>
      <c r="L27" s="246">
        <v>2142.1108897899999</v>
      </c>
      <c r="M27" s="246">
        <v>2200</v>
      </c>
      <c r="N27" s="248">
        <v>57.889110210000126</v>
      </c>
      <c r="O27" s="249">
        <v>2.7024329359380372E-2</v>
      </c>
    </row>
    <row r="28" spans="1:15" ht="15" customHeight="1" x14ac:dyDescent="0.25">
      <c r="A28" s="245"/>
      <c r="B28" s="245"/>
      <c r="C28" s="245"/>
      <c r="D28" s="245" t="s">
        <v>201</v>
      </c>
      <c r="E28" s="246">
        <v>15.59106444</v>
      </c>
      <c r="F28" s="247"/>
      <c r="G28" s="246">
        <v>92.078445600000009</v>
      </c>
      <c r="H28" s="246">
        <v>86.580395299999992</v>
      </c>
      <c r="I28" s="248">
        <v>-5.4980503000000169</v>
      </c>
      <c r="J28" s="249">
        <v>-5.9710502975736768E-2</v>
      </c>
      <c r="K28" s="250"/>
      <c r="L28" s="246">
        <v>190.60640838</v>
      </c>
      <c r="M28" s="246">
        <v>195</v>
      </c>
      <c r="N28" s="248">
        <v>4.3935916199999951</v>
      </c>
      <c r="O28" s="249">
        <v>2.305059760236805E-2</v>
      </c>
    </row>
    <row r="29" spans="1:15" ht="15" customHeight="1" x14ac:dyDescent="0.25">
      <c r="A29" s="245"/>
      <c r="B29" s="245"/>
      <c r="C29" s="245"/>
      <c r="D29" s="245" t="s">
        <v>202</v>
      </c>
      <c r="E29" s="246">
        <v>12.00885884</v>
      </c>
      <c r="F29" s="247"/>
      <c r="G29" s="246">
        <v>73.175651020000004</v>
      </c>
      <c r="H29" s="246">
        <v>71.33210296</v>
      </c>
      <c r="I29" s="248">
        <v>-1.8435480600000034</v>
      </c>
      <c r="J29" s="249">
        <v>-2.5193463048195253E-2</v>
      </c>
      <c r="K29" s="250"/>
      <c r="L29" s="246">
        <v>151.91618478000001</v>
      </c>
      <c r="M29" s="246">
        <v>155</v>
      </c>
      <c r="N29" s="248">
        <v>3.0838152199999911</v>
      </c>
      <c r="O29" s="249">
        <v>2.0299451467043372E-2</v>
      </c>
    </row>
    <row r="30" spans="1:15" ht="15" customHeight="1" x14ac:dyDescent="0.25">
      <c r="A30" s="245"/>
      <c r="B30" s="245"/>
      <c r="C30" s="245"/>
      <c r="D30" s="245" t="s">
        <v>203</v>
      </c>
      <c r="E30" s="246">
        <v>0.13415252</v>
      </c>
      <c r="F30" s="247"/>
      <c r="G30" s="246">
        <v>0.85106444000000014</v>
      </c>
      <c r="H30" s="246">
        <v>0.85771752999999995</v>
      </c>
      <c r="I30" s="248">
        <v>6.6530899999998061E-3</v>
      </c>
      <c r="J30" s="249">
        <v>7.8173751449417406E-3</v>
      </c>
      <c r="K30" s="250"/>
      <c r="L30" s="246">
        <v>1.8603319700000001</v>
      </c>
      <c r="M30" s="246">
        <v>2</v>
      </c>
      <c r="N30" s="248">
        <v>0.13966802999999994</v>
      </c>
      <c r="O30" s="249">
        <v>7.5076939090607642E-2</v>
      </c>
    </row>
    <row r="31" spans="1:15" ht="15" customHeight="1" x14ac:dyDescent="0.25">
      <c r="A31" s="245"/>
      <c r="B31" s="245"/>
      <c r="C31" s="245"/>
      <c r="D31" s="245" t="s">
        <v>204</v>
      </c>
      <c r="E31" s="246">
        <v>10.98052296</v>
      </c>
      <c r="F31" s="247"/>
      <c r="G31" s="246">
        <v>58.733712369999999</v>
      </c>
      <c r="H31" s="246">
        <v>64.070029700000006</v>
      </c>
      <c r="I31" s="248">
        <v>5.3363173300000071</v>
      </c>
      <c r="J31" s="249">
        <v>9.0856121887600727E-2</v>
      </c>
      <c r="K31" s="250"/>
      <c r="L31" s="246">
        <v>124.13110519</v>
      </c>
      <c r="M31" s="246">
        <v>130</v>
      </c>
      <c r="N31" s="248">
        <v>5.8688948100000005</v>
      </c>
      <c r="O31" s="249">
        <v>4.7279807917740113E-2</v>
      </c>
    </row>
    <row r="32" spans="1:15" ht="15" customHeight="1" x14ac:dyDescent="0.25">
      <c r="A32" s="245"/>
      <c r="B32" s="245"/>
      <c r="C32" s="245"/>
      <c r="D32" s="245" t="s">
        <v>205</v>
      </c>
      <c r="E32" s="246">
        <v>281.27864029</v>
      </c>
      <c r="F32" s="247"/>
      <c r="G32" s="246">
        <v>1834.9248508200001</v>
      </c>
      <c r="H32" s="246">
        <v>1745.95605497</v>
      </c>
      <c r="I32" s="248">
        <v>-88.968795850000106</v>
      </c>
      <c r="J32" s="249">
        <v>-4.8486343083882333E-2</v>
      </c>
      <c r="K32" s="250"/>
      <c r="L32" s="246">
        <v>3817.0981336200002</v>
      </c>
      <c r="M32" s="246">
        <v>3700</v>
      </c>
      <c r="N32" s="248">
        <v>-117.09813362000023</v>
      </c>
      <c r="O32" s="249">
        <v>-3.0677265692655498E-2</v>
      </c>
    </row>
    <row r="33" spans="1:15" ht="15" customHeight="1" x14ac:dyDescent="0.25">
      <c r="A33" s="245"/>
      <c r="B33" s="245"/>
      <c r="C33" s="245"/>
      <c r="D33" s="245" t="s">
        <v>206</v>
      </c>
      <c r="E33" s="246">
        <v>85.255358599999994</v>
      </c>
      <c r="F33" s="247"/>
      <c r="G33" s="246">
        <v>28.053804330000002</v>
      </c>
      <c r="H33" s="246">
        <v>443.96872346999999</v>
      </c>
      <c r="I33" s="248">
        <v>415.91491913999999</v>
      </c>
      <c r="J33" s="249" t="s">
        <v>37</v>
      </c>
      <c r="K33" s="250"/>
      <c r="L33" s="246">
        <v>33.967063039999999</v>
      </c>
      <c r="M33" s="246">
        <v>1000</v>
      </c>
      <c r="N33" s="248">
        <v>966.03293696000003</v>
      </c>
      <c r="O33" s="249" t="s">
        <v>37</v>
      </c>
    </row>
    <row r="34" spans="1:15" ht="15" customHeight="1" x14ac:dyDescent="0.25">
      <c r="A34" s="245"/>
      <c r="B34" s="245"/>
      <c r="C34" s="245"/>
      <c r="D34" s="245" t="s">
        <v>207</v>
      </c>
      <c r="E34" s="246">
        <v>47.162037259999998</v>
      </c>
      <c r="F34" s="247"/>
      <c r="G34" s="246">
        <v>276.09822041999996</v>
      </c>
      <c r="H34" s="246">
        <v>257.53526906999997</v>
      </c>
      <c r="I34" s="248">
        <v>-18.562951349999992</v>
      </c>
      <c r="J34" s="249">
        <v>-6.7233143776740278E-2</v>
      </c>
      <c r="K34" s="250"/>
      <c r="L34" s="246">
        <v>546.58051495999996</v>
      </c>
      <c r="M34" s="246">
        <v>530</v>
      </c>
      <c r="N34" s="248">
        <v>-16.58051495999996</v>
      </c>
      <c r="O34" s="249">
        <v>-3.0334990922999405E-2</v>
      </c>
    </row>
    <row r="35" spans="1:15" ht="15" customHeight="1" x14ac:dyDescent="0.25">
      <c r="A35" s="245"/>
      <c r="B35" s="245"/>
      <c r="C35" s="245"/>
      <c r="D35" s="245" t="s">
        <v>208</v>
      </c>
      <c r="E35" s="246">
        <v>-0.1296934099999999</v>
      </c>
      <c r="F35" s="247"/>
      <c r="G35" s="246">
        <v>28.993682509999996</v>
      </c>
      <c r="H35" s="246">
        <v>28.501141430000001</v>
      </c>
      <c r="I35" s="248">
        <v>-0.49254107999999519</v>
      </c>
      <c r="J35" s="249">
        <v>-1.6987875887449544E-2</v>
      </c>
      <c r="K35" s="250"/>
      <c r="L35" s="246">
        <v>59.654354290000001</v>
      </c>
      <c r="M35" s="246">
        <v>59</v>
      </c>
      <c r="N35" s="248">
        <v>-0.65435429000000056</v>
      </c>
      <c r="O35" s="249">
        <v>-1.0969095178182009E-2</v>
      </c>
    </row>
    <row r="36" spans="1:15" ht="15" customHeight="1" x14ac:dyDescent="0.25">
      <c r="A36" s="245"/>
      <c r="B36" s="245"/>
      <c r="C36" s="245"/>
      <c r="D36" s="245" t="s">
        <v>209</v>
      </c>
      <c r="E36" s="246">
        <v>261.13335307</v>
      </c>
      <c r="F36" s="247"/>
      <c r="G36" s="246">
        <v>1242.8577577399999</v>
      </c>
      <c r="H36" s="246">
        <v>1256.0992186000001</v>
      </c>
      <c r="I36" s="248">
        <v>13.241460860000188</v>
      </c>
      <c r="J36" s="249">
        <v>1.0654043696905591E-2</v>
      </c>
      <c r="K36" s="250"/>
      <c r="L36" s="246">
        <v>2772.05406881</v>
      </c>
      <c r="M36" s="246">
        <v>2875</v>
      </c>
      <c r="N36" s="248">
        <v>102.94593119000001</v>
      </c>
      <c r="O36" s="249">
        <v>3.7137057443541455E-2</v>
      </c>
    </row>
    <row r="37" spans="1:15" ht="15" customHeight="1" x14ac:dyDescent="0.25">
      <c r="A37" s="245"/>
      <c r="B37" s="245"/>
      <c r="C37" s="245"/>
      <c r="D37" s="245" t="s">
        <v>210</v>
      </c>
      <c r="E37" s="246">
        <v>147.47991205</v>
      </c>
      <c r="F37" s="247"/>
      <c r="G37" s="246">
        <v>736.32495608000011</v>
      </c>
      <c r="H37" s="246">
        <v>772.10277597000004</v>
      </c>
      <c r="I37" s="248">
        <v>35.777819889999932</v>
      </c>
      <c r="J37" s="249">
        <v>4.8589715172050685E-2</v>
      </c>
      <c r="K37" s="250"/>
      <c r="L37" s="246">
        <v>1558.87533297</v>
      </c>
      <c r="M37" s="246">
        <v>1600</v>
      </c>
      <c r="N37" s="248">
        <v>41.124667029999955</v>
      </c>
      <c r="O37" s="249">
        <v>2.6380985162969051E-2</v>
      </c>
    </row>
    <row r="38" spans="1:15" ht="15" customHeight="1" x14ac:dyDescent="0.25">
      <c r="A38" s="245"/>
      <c r="B38" s="245"/>
      <c r="C38" s="245"/>
      <c r="D38" s="245" t="s">
        <v>211</v>
      </c>
      <c r="E38" s="246">
        <v>14.336664300000001</v>
      </c>
      <c r="F38" s="247"/>
      <c r="G38" s="246">
        <v>73.617547740000006</v>
      </c>
      <c r="H38" s="246">
        <v>78.704265589999991</v>
      </c>
      <c r="I38" s="248">
        <v>5.0867178499999852</v>
      </c>
      <c r="J38" s="249">
        <v>6.909654024289269E-2</v>
      </c>
      <c r="K38" s="250"/>
      <c r="L38" s="246">
        <v>169.52583509999999</v>
      </c>
      <c r="M38" s="246">
        <v>180</v>
      </c>
      <c r="N38" s="248">
        <v>10.474164900000005</v>
      </c>
      <c r="O38" s="249">
        <v>6.1785065938896544E-2</v>
      </c>
    </row>
    <row r="39" spans="1:15" ht="15" customHeight="1" x14ac:dyDescent="0.25">
      <c r="A39" s="245"/>
      <c r="B39" s="245"/>
      <c r="C39" s="245"/>
      <c r="D39" s="245" t="s">
        <v>212</v>
      </c>
      <c r="E39" s="246">
        <v>111.63599471000001</v>
      </c>
      <c r="F39" s="247"/>
      <c r="G39" s="246">
        <v>511.88802111999996</v>
      </c>
      <c r="H39" s="246">
        <v>613.8899897199999</v>
      </c>
      <c r="I39" s="248">
        <v>102.00196859999994</v>
      </c>
      <c r="J39" s="249">
        <v>0.19926617617818421</v>
      </c>
      <c r="K39" s="250"/>
      <c r="L39" s="246">
        <v>1112.16999341</v>
      </c>
      <c r="M39" s="246">
        <v>1300</v>
      </c>
      <c r="N39" s="248">
        <v>187.83000659000004</v>
      </c>
      <c r="O39" s="249">
        <v>0.16888605851889471</v>
      </c>
    </row>
    <row r="40" spans="1:15" ht="15" customHeight="1" x14ac:dyDescent="0.25">
      <c r="A40" s="245"/>
      <c r="B40" s="245"/>
      <c r="C40" s="245"/>
      <c r="D40" s="245" t="s">
        <v>214</v>
      </c>
      <c r="E40" s="246">
        <v>66.802910029999993</v>
      </c>
      <c r="F40" s="247"/>
      <c r="G40" s="246">
        <v>306.95312909999996</v>
      </c>
      <c r="H40" s="246">
        <v>256.70909408</v>
      </c>
      <c r="I40" s="248">
        <v>-50.244035019999956</v>
      </c>
      <c r="J40" s="249">
        <v>-0.16368634249573433</v>
      </c>
      <c r="K40" s="250"/>
      <c r="L40" s="246">
        <v>684.87912504999997</v>
      </c>
      <c r="M40" s="246">
        <v>750.5</v>
      </c>
      <c r="N40" s="248">
        <v>65.620874950000029</v>
      </c>
      <c r="O40" s="249">
        <v>9.581380502027903E-2</v>
      </c>
    </row>
    <row r="41" spans="1:15" ht="15" customHeight="1" x14ac:dyDescent="0.25">
      <c r="A41" s="245"/>
      <c r="B41" s="245"/>
      <c r="C41" s="245"/>
      <c r="D41" s="245" t="s">
        <v>215</v>
      </c>
      <c r="E41" s="246">
        <v>8.2720393600000008</v>
      </c>
      <c r="F41" s="247"/>
      <c r="G41" s="246">
        <v>49.545929610000002</v>
      </c>
      <c r="H41" s="246">
        <v>49.435797780000001</v>
      </c>
      <c r="I41" s="248">
        <v>-0.11013183000000026</v>
      </c>
      <c r="J41" s="249">
        <v>-2.2228229617831108E-3</v>
      </c>
      <c r="K41" s="250"/>
      <c r="L41" s="246">
        <v>97.158525049999994</v>
      </c>
      <c r="M41" s="246">
        <v>100</v>
      </c>
      <c r="N41" s="248">
        <v>2.8414749500000056</v>
      </c>
      <c r="O41" s="249">
        <v>2.9245760457332182E-2</v>
      </c>
    </row>
    <row r="42" spans="1:15" ht="15" customHeight="1" x14ac:dyDescent="0.25">
      <c r="A42" s="245"/>
      <c r="B42" s="245"/>
      <c r="C42" s="245"/>
      <c r="D42" s="245" t="s">
        <v>216</v>
      </c>
      <c r="E42" s="246">
        <v>-7.5136339999999996E-2</v>
      </c>
      <c r="F42" s="247"/>
      <c r="G42" s="246">
        <v>29.418663389999999</v>
      </c>
      <c r="H42" s="246">
        <v>29.080283709999996</v>
      </c>
      <c r="I42" s="248">
        <v>-0.33837968000000274</v>
      </c>
      <c r="J42" s="249">
        <v>-1.1502211215857816E-2</v>
      </c>
      <c r="K42" s="250"/>
      <c r="L42" s="246">
        <v>61.416472679999998</v>
      </c>
      <c r="M42" s="246">
        <v>70</v>
      </c>
      <c r="N42" s="248">
        <v>8.5835273200000017</v>
      </c>
      <c r="O42" s="249">
        <v>0.13975936659083299</v>
      </c>
    </row>
    <row r="43" spans="1:15" ht="15" customHeight="1" x14ac:dyDescent="0.25">
      <c r="A43" s="236"/>
      <c r="B43" s="236"/>
      <c r="C43" s="230" t="s">
        <v>217</v>
      </c>
      <c r="D43" s="230"/>
      <c r="E43" s="232">
        <v>49.192963019999993</v>
      </c>
      <c r="F43" s="239"/>
      <c r="G43" s="232">
        <v>374.96315102000005</v>
      </c>
      <c r="H43" s="232">
        <v>404.85742257000004</v>
      </c>
      <c r="I43" s="234">
        <v>29.894271549999985</v>
      </c>
      <c r="J43" s="257">
        <v>7.972589164743149E-2</v>
      </c>
      <c r="K43" s="242"/>
      <c r="L43" s="232">
        <v>809.47024385999998</v>
      </c>
      <c r="M43" s="232">
        <v>876.4</v>
      </c>
      <c r="N43" s="234">
        <v>66.929756139999995</v>
      </c>
      <c r="O43" s="257">
        <v>8.2683405162420787E-2</v>
      </c>
    </row>
    <row r="44" spans="1:15" ht="15" customHeight="1" x14ac:dyDescent="0.25">
      <c r="A44" s="245"/>
      <c r="B44" s="245"/>
      <c r="C44" s="245"/>
      <c r="D44" s="245" t="s">
        <v>218</v>
      </c>
      <c r="E44" s="246">
        <v>41.762111089999998</v>
      </c>
      <c r="F44" s="247"/>
      <c r="G44" s="246">
        <v>281.89699907000005</v>
      </c>
      <c r="H44" s="246">
        <v>308.08481644000005</v>
      </c>
      <c r="I44" s="248">
        <v>26.187817370000005</v>
      </c>
      <c r="J44" s="249">
        <v>9.2898531933279349E-2</v>
      </c>
      <c r="K44" s="250"/>
      <c r="L44" s="246">
        <v>607.50934989999996</v>
      </c>
      <c r="M44" s="246">
        <v>730</v>
      </c>
      <c r="N44" s="248">
        <v>122.49065010000004</v>
      </c>
      <c r="O44" s="249">
        <v>0.20162759654672446</v>
      </c>
    </row>
    <row r="45" spans="1:15" ht="15" customHeight="1" x14ac:dyDescent="0.25">
      <c r="A45" s="243"/>
      <c r="B45" s="243"/>
      <c r="C45" s="243"/>
      <c r="D45" s="245" t="s">
        <v>220</v>
      </c>
      <c r="E45" s="246">
        <v>7.4308519299999993</v>
      </c>
      <c r="F45" s="247"/>
      <c r="G45" s="246">
        <v>93.066151949999991</v>
      </c>
      <c r="H45" s="246">
        <v>96.77260613</v>
      </c>
      <c r="I45" s="248">
        <v>3.7064541800000086</v>
      </c>
      <c r="J45" s="249">
        <v>3.9826017325732987E-2</v>
      </c>
      <c r="K45" s="250"/>
      <c r="L45" s="246">
        <v>201.96089395999999</v>
      </c>
      <c r="M45" s="246">
        <v>146.4</v>
      </c>
      <c r="N45" s="248">
        <v>-55.560893959999987</v>
      </c>
      <c r="O45" s="249">
        <v>-0.27510718966714554</v>
      </c>
    </row>
    <row r="46" spans="1:15" ht="3.95" customHeight="1" x14ac:dyDescent="0.25">
      <c r="A46" s="226"/>
      <c r="B46" s="226"/>
      <c r="C46" s="226"/>
      <c r="D46" s="226"/>
      <c r="E46" s="227"/>
      <c r="F46" s="215"/>
      <c r="G46" s="227"/>
      <c r="H46" s="227"/>
      <c r="I46" s="228"/>
      <c r="J46" s="229"/>
      <c r="K46" s="218"/>
      <c r="L46" s="227"/>
      <c r="M46" s="227"/>
      <c r="N46" s="228"/>
      <c r="O46" s="229"/>
    </row>
    <row r="47" spans="1:15" ht="15" customHeight="1" x14ac:dyDescent="0.25">
      <c r="A47" s="236"/>
      <c r="B47" s="230" t="s">
        <v>221</v>
      </c>
      <c r="C47" s="258"/>
      <c r="D47" s="230"/>
      <c r="E47" s="232">
        <v>440.79128123999999</v>
      </c>
      <c r="F47" s="239"/>
      <c r="G47" s="232">
        <v>582.84535824</v>
      </c>
      <c r="H47" s="232">
        <v>755.00943637</v>
      </c>
      <c r="I47" s="234">
        <v>172.16407813000001</v>
      </c>
      <c r="J47" s="257">
        <v>0.29538551812418734</v>
      </c>
      <c r="K47" s="242"/>
      <c r="L47" s="232">
        <v>1253.2600188599999</v>
      </c>
      <c r="M47" s="232">
        <v>1549</v>
      </c>
      <c r="N47" s="234">
        <v>295.73998114000005</v>
      </c>
      <c r="O47" s="257">
        <v>0.23597655449745636</v>
      </c>
    </row>
    <row r="48" spans="1:15" ht="15" customHeight="1" x14ac:dyDescent="0.25">
      <c r="A48" s="245"/>
      <c r="B48" s="245"/>
      <c r="C48" s="245"/>
      <c r="D48" s="245" t="s">
        <v>222</v>
      </c>
      <c r="E48" s="246">
        <v>440.79128123999999</v>
      </c>
      <c r="F48" s="247"/>
      <c r="G48" s="246">
        <v>582.84535824</v>
      </c>
      <c r="H48" s="246">
        <v>755.00943637</v>
      </c>
      <c r="I48" s="248">
        <v>172.16407813000001</v>
      </c>
      <c r="J48" s="249">
        <v>0.29538551812418734</v>
      </c>
      <c r="K48" s="250"/>
      <c r="L48" s="246">
        <v>1253.2600188599999</v>
      </c>
      <c r="M48" s="246">
        <v>1549</v>
      </c>
      <c r="N48" s="248">
        <v>295.73998114000005</v>
      </c>
      <c r="O48" s="249">
        <v>0.23597655449745636</v>
      </c>
    </row>
    <row r="49" spans="1:15" ht="15" customHeight="1" x14ac:dyDescent="0.25">
      <c r="A49" s="243"/>
      <c r="B49" s="243"/>
      <c r="C49" s="243"/>
      <c r="D49" s="245"/>
      <c r="E49" s="133"/>
      <c r="F49" s="259"/>
      <c r="G49" s="133"/>
      <c r="H49" s="133"/>
      <c r="I49" s="248"/>
      <c r="J49" s="249"/>
      <c r="K49" s="250"/>
      <c r="L49" s="133"/>
      <c r="M49" s="133"/>
      <c r="N49" s="248"/>
      <c r="O49" s="249"/>
    </row>
    <row r="50" spans="1:15" ht="15" customHeight="1" x14ac:dyDescent="0.25">
      <c r="A50" s="260" t="s">
        <v>157</v>
      </c>
      <c r="B50" s="260"/>
      <c r="C50" s="260"/>
      <c r="D50" s="261"/>
      <c r="E50" s="262">
        <v>-2826.1458064600001</v>
      </c>
      <c r="F50" s="263"/>
      <c r="G50" s="262">
        <v>-20767.910036050005</v>
      </c>
      <c r="H50" s="262">
        <v>-21559.36356772</v>
      </c>
      <c r="I50" s="264">
        <v>-791.45353166999485</v>
      </c>
      <c r="J50" s="265">
        <v>3.8109445307503265E-2</v>
      </c>
      <c r="K50" s="266"/>
      <c r="L50" s="262">
        <v>-44348.628421860005</v>
      </c>
      <c r="M50" s="262">
        <v>-45635.595999999998</v>
      </c>
      <c r="N50" s="264">
        <v>-1286.9675781399928</v>
      </c>
      <c r="O50" s="265">
        <v>2.9019332140284071E-2</v>
      </c>
    </row>
    <row r="51" spans="1:15" ht="15" customHeight="1" x14ac:dyDescent="0.25">
      <c r="A51" s="210"/>
      <c r="B51" s="230" t="s">
        <v>223</v>
      </c>
      <c r="C51" s="230"/>
      <c r="D51" s="230"/>
      <c r="E51" s="232">
        <v>-2160.0775854600001</v>
      </c>
      <c r="F51" s="267"/>
      <c r="G51" s="392">
        <v>-16927.344316590003</v>
      </c>
      <c r="H51" s="232">
        <v>-17434.201547340002</v>
      </c>
      <c r="I51" s="234">
        <v>-506.85723074999987</v>
      </c>
      <c r="J51" s="257">
        <v>2.994310396659472E-2</v>
      </c>
      <c r="K51" s="242"/>
      <c r="L51" s="392">
        <v>-36279.32917189</v>
      </c>
      <c r="M51" s="232">
        <v>-37173.771000000001</v>
      </c>
      <c r="N51" s="234">
        <v>-894.44182811000064</v>
      </c>
      <c r="O51" s="257">
        <v>2.4654310003147328E-2</v>
      </c>
    </row>
    <row r="52" spans="1:15" ht="15" customHeight="1" x14ac:dyDescent="0.25">
      <c r="A52" s="245"/>
      <c r="B52" s="245"/>
      <c r="C52" s="268" t="s">
        <v>224</v>
      </c>
      <c r="D52" s="268"/>
      <c r="E52" s="246">
        <v>-828.95666499999993</v>
      </c>
      <c r="F52" s="247"/>
      <c r="G52" s="269">
        <v>-6362.357919</v>
      </c>
      <c r="H52" s="246">
        <v>-6369.6255740000006</v>
      </c>
      <c r="I52" s="248">
        <v>-7.2676550000005591</v>
      </c>
      <c r="J52" s="249">
        <v>1.1422895556216783E-3</v>
      </c>
      <c r="K52" s="250"/>
      <c r="L52" s="269">
        <v>-13418.909696999999</v>
      </c>
      <c r="M52" s="246">
        <v>-13615.938</v>
      </c>
      <c r="N52" s="248">
        <v>-197.02830300000096</v>
      </c>
      <c r="O52" s="249">
        <v>1.4682884634364068E-2</v>
      </c>
    </row>
    <row r="53" spans="1:15" ht="15" customHeight="1" x14ac:dyDescent="0.25">
      <c r="A53" s="245"/>
      <c r="B53" s="245"/>
      <c r="C53" s="245" t="s">
        <v>225</v>
      </c>
      <c r="D53" s="245"/>
      <c r="E53" s="246">
        <v>-1234.3965870000002</v>
      </c>
      <c r="F53" s="247"/>
      <c r="G53" s="246">
        <v>-9611.2768520000009</v>
      </c>
      <c r="H53" s="246">
        <v>-10009.079104</v>
      </c>
      <c r="I53" s="248">
        <v>-397.8022519999995</v>
      </c>
      <c r="J53" s="249">
        <v>4.1389115944279631E-2</v>
      </c>
      <c r="K53" s="250"/>
      <c r="L53" s="246">
        <v>-20589.681428</v>
      </c>
      <c r="M53" s="246">
        <v>-21131.679</v>
      </c>
      <c r="N53" s="248">
        <v>-541.99757200000022</v>
      </c>
      <c r="O53" s="249">
        <v>2.6323747353513394E-2</v>
      </c>
    </row>
    <row r="54" spans="1:15" ht="15" customHeight="1" x14ac:dyDescent="0.25">
      <c r="A54" s="245"/>
      <c r="B54" s="245"/>
      <c r="C54" s="245" t="s">
        <v>226</v>
      </c>
      <c r="D54" s="245"/>
      <c r="E54" s="246">
        <v>-15.7903</v>
      </c>
      <c r="F54" s="247"/>
      <c r="G54" s="246">
        <v>-115.64833299999999</v>
      </c>
      <c r="H54" s="246">
        <v>-119.235061</v>
      </c>
      <c r="I54" s="248">
        <v>-3.5867280000000079</v>
      </c>
      <c r="J54" s="249">
        <v>3.101409166010205E-2</v>
      </c>
      <c r="K54" s="250"/>
      <c r="L54" s="246">
        <v>-227.53442100000001</v>
      </c>
      <c r="M54" s="246">
        <v>-234.273</v>
      </c>
      <c r="N54" s="248">
        <v>-6.7385789999999872</v>
      </c>
      <c r="O54" s="249">
        <v>2.9615646592653366E-2</v>
      </c>
    </row>
    <row r="55" spans="1:15" ht="15" customHeight="1" x14ac:dyDescent="0.25">
      <c r="A55" s="245"/>
      <c r="B55" s="245"/>
      <c r="C55" s="245" t="s">
        <v>227</v>
      </c>
      <c r="D55" s="245"/>
      <c r="E55" s="246">
        <v>-0.60416700000000001</v>
      </c>
      <c r="F55" s="247"/>
      <c r="G55" s="246">
        <v>-3.6250019999999998</v>
      </c>
      <c r="H55" s="246">
        <v>-3.6250019999999998</v>
      </c>
      <c r="I55" s="248">
        <v>0</v>
      </c>
      <c r="J55" s="249">
        <v>0</v>
      </c>
      <c r="K55" s="250"/>
      <c r="L55" s="246">
        <v>-7.25</v>
      </c>
      <c r="M55" s="246">
        <v>-7.25</v>
      </c>
      <c r="N55" s="248">
        <v>0</v>
      </c>
      <c r="O55" s="249">
        <v>0</v>
      </c>
    </row>
    <row r="56" spans="1:15" ht="15" customHeight="1" x14ac:dyDescent="0.25">
      <c r="A56" s="245"/>
      <c r="B56" s="245"/>
      <c r="C56" s="245" t="s">
        <v>228</v>
      </c>
      <c r="D56" s="245"/>
      <c r="E56" s="246">
        <v>0</v>
      </c>
      <c r="F56" s="247"/>
      <c r="G56" s="246">
        <v>0</v>
      </c>
      <c r="H56" s="246">
        <v>0</v>
      </c>
      <c r="I56" s="248">
        <v>0</v>
      </c>
      <c r="J56" s="249" t="s">
        <v>37</v>
      </c>
      <c r="K56" s="250"/>
      <c r="L56" s="246">
        <v>-69.222444859999996</v>
      </c>
      <c r="M56" s="246">
        <v>-66.209999999999994</v>
      </c>
      <c r="N56" s="248">
        <v>3.0124448600000022</v>
      </c>
      <c r="O56" s="249">
        <v>-4.3518325105282973E-2</v>
      </c>
    </row>
    <row r="57" spans="1:15" ht="15" customHeight="1" x14ac:dyDescent="0.25">
      <c r="A57" s="236"/>
      <c r="B57" s="236"/>
      <c r="C57" s="245" t="s">
        <v>229</v>
      </c>
      <c r="D57" s="245"/>
      <c r="E57" s="246">
        <v>-80.329866460000005</v>
      </c>
      <c r="F57" s="247"/>
      <c r="G57" s="246">
        <v>-284.43621058999997</v>
      </c>
      <c r="H57" s="246">
        <v>-295.13680634000002</v>
      </c>
      <c r="I57" s="248">
        <v>-10.700595750000048</v>
      </c>
      <c r="J57" s="249">
        <v>3.7620370935908642E-2</v>
      </c>
      <c r="K57" s="250"/>
      <c r="L57" s="246">
        <v>-666.73118103000002</v>
      </c>
      <c r="M57" s="246">
        <v>-673.42100000000005</v>
      </c>
      <c r="N57" s="248">
        <v>-6.689818970000033</v>
      </c>
      <c r="O57" s="249">
        <v>1.0033757472787341E-2</v>
      </c>
    </row>
    <row r="58" spans="1:15" ht="15" customHeight="1" x14ac:dyDescent="0.25">
      <c r="A58" s="243"/>
      <c r="B58" s="243"/>
      <c r="C58" s="245" t="s">
        <v>230</v>
      </c>
      <c r="D58" s="245"/>
      <c r="E58" s="246">
        <v>0</v>
      </c>
      <c r="F58" s="247"/>
      <c r="G58" s="246">
        <v>0</v>
      </c>
      <c r="H58" s="246">
        <v>0</v>
      </c>
      <c r="I58" s="248">
        <v>0</v>
      </c>
      <c r="J58" s="249" t="s">
        <v>37</v>
      </c>
      <c r="K58" s="250"/>
      <c r="L58" s="246">
        <v>-200</v>
      </c>
      <c r="M58" s="246">
        <v>-200</v>
      </c>
      <c r="N58" s="248">
        <v>0</v>
      </c>
      <c r="O58" s="249">
        <v>0</v>
      </c>
    </row>
    <row r="59" spans="1:15" ht="15" customHeight="1" x14ac:dyDescent="0.25">
      <c r="A59" s="245"/>
      <c r="B59" s="245"/>
      <c r="C59" s="245" t="s">
        <v>231</v>
      </c>
      <c r="D59" s="245"/>
      <c r="E59" s="246">
        <v>0</v>
      </c>
      <c r="F59" s="247"/>
      <c r="G59" s="246">
        <v>-550</v>
      </c>
      <c r="H59" s="246">
        <v>-577.5</v>
      </c>
      <c r="I59" s="248">
        <v>-27.5</v>
      </c>
      <c r="J59" s="249">
        <v>5.0000000000000044E-2</v>
      </c>
      <c r="K59" s="250"/>
      <c r="L59" s="246">
        <v>-1100</v>
      </c>
      <c r="M59" s="246">
        <v>-1155</v>
      </c>
      <c r="N59" s="248">
        <v>-55</v>
      </c>
      <c r="O59" s="249">
        <v>5.0000000000000044E-2</v>
      </c>
    </row>
    <row r="60" spans="1:15" ht="15" customHeight="1" x14ac:dyDescent="0.25">
      <c r="A60" s="245"/>
      <c r="B60" s="245"/>
      <c r="C60" s="209" t="s">
        <v>232</v>
      </c>
      <c r="D60" s="245"/>
      <c r="E60" s="246">
        <v>0</v>
      </c>
      <c r="F60" s="247"/>
      <c r="G60" s="246">
        <v>0</v>
      </c>
      <c r="H60" s="246">
        <v>-60</v>
      </c>
      <c r="I60" s="248">
        <v>-60</v>
      </c>
      <c r="J60" s="249" t="s">
        <v>37</v>
      </c>
      <c r="K60" s="250"/>
      <c r="L60" s="246">
        <v>0</v>
      </c>
      <c r="M60" s="246">
        <v>-90</v>
      </c>
      <c r="N60" s="248">
        <v>-90</v>
      </c>
      <c r="O60" s="249" t="s">
        <v>37</v>
      </c>
    </row>
    <row r="61" spans="1:15" ht="15" customHeight="1" x14ac:dyDescent="0.25">
      <c r="A61" s="209"/>
      <c r="B61" s="230" t="s">
        <v>233</v>
      </c>
      <c r="C61" s="230"/>
      <c r="D61" s="230"/>
      <c r="E61" s="232">
        <v>-387.00560170999995</v>
      </c>
      <c r="F61" s="239"/>
      <c r="G61" s="232">
        <v>-2347.7486662000001</v>
      </c>
      <c r="H61" s="232">
        <v>-2490.11130559</v>
      </c>
      <c r="I61" s="234">
        <v>-142.36263938999991</v>
      </c>
      <c r="J61" s="257">
        <v>6.0637938566236782E-2</v>
      </c>
      <c r="K61" s="242"/>
      <c r="L61" s="232">
        <v>-4955.6085305100005</v>
      </c>
      <c r="M61" s="232">
        <v>-5185.8249999999998</v>
      </c>
      <c r="N61" s="234">
        <v>-230.21646948999933</v>
      </c>
      <c r="O61" s="257">
        <v>4.6455741625399671E-2</v>
      </c>
    </row>
    <row r="62" spans="1:15" ht="15" customHeight="1" x14ac:dyDescent="0.25">
      <c r="A62" s="245"/>
      <c r="B62" s="245"/>
      <c r="C62" s="245" t="s">
        <v>234</v>
      </c>
      <c r="D62" s="245"/>
      <c r="E62" s="246">
        <v>-174.63945175999999</v>
      </c>
      <c r="F62" s="247"/>
      <c r="G62" s="246">
        <v>-975.84059556000011</v>
      </c>
      <c r="H62" s="246">
        <v>-1046.0240279</v>
      </c>
      <c r="I62" s="248">
        <v>-70.183432339999854</v>
      </c>
      <c r="J62" s="249">
        <v>7.1921000888187203E-2</v>
      </c>
      <c r="K62" s="250"/>
      <c r="L62" s="246">
        <v>-1992.5463118</v>
      </c>
      <c r="M62" s="246">
        <v>-2150</v>
      </c>
      <c r="N62" s="248">
        <v>-157.45368819999999</v>
      </c>
      <c r="O62" s="249">
        <v>7.9021344330893584E-2</v>
      </c>
    </row>
    <row r="63" spans="1:15" ht="15" customHeight="1" x14ac:dyDescent="0.25">
      <c r="A63" s="245"/>
      <c r="B63" s="245"/>
      <c r="C63" s="245" t="s">
        <v>235</v>
      </c>
      <c r="D63" s="245"/>
      <c r="E63" s="246">
        <v>-5.5488055999999997</v>
      </c>
      <c r="F63" s="247"/>
      <c r="G63" s="246">
        <v>-29.9225709</v>
      </c>
      <c r="H63" s="246">
        <v>-30.027203909999997</v>
      </c>
      <c r="I63" s="248">
        <v>-0.10463300999999703</v>
      </c>
      <c r="J63" s="249">
        <v>3.4967921155464321E-3</v>
      </c>
      <c r="K63" s="250"/>
      <c r="L63" s="246">
        <v>-59.145977459999997</v>
      </c>
      <c r="M63" s="246">
        <v>-65</v>
      </c>
      <c r="N63" s="248">
        <v>-5.8540225400000026</v>
      </c>
      <c r="O63" s="249">
        <v>9.8975835574938831E-2</v>
      </c>
    </row>
    <row r="64" spans="1:15" ht="15" customHeight="1" x14ac:dyDescent="0.25">
      <c r="A64" s="245"/>
      <c r="B64" s="245"/>
      <c r="C64" s="245" t="s">
        <v>236</v>
      </c>
      <c r="D64" s="245"/>
      <c r="E64" s="246">
        <v>-111.33082686</v>
      </c>
      <c r="F64" s="247"/>
      <c r="G64" s="246">
        <v>-630.76967274000003</v>
      </c>
      <c r="H64" s="246">
        <v>-691.58621970000002</v>
      </c>
      <c r="I64" s="248">
        <v>-60.816546959999982</v>
      </c>
      <c r="J64" s="249">
        <v>9.6416409330237762E-2</v>
      </c>
      <c r="K64" s="250"/>
      <c r="L64" s="246">
        <v>-1318.89545226</v>
      </c>
      <c r="M64" s="246">
        <v>-1385</v>
      </c>
      <c r="N64" s="248">
        <v>-66.104547740000044</v>
      </c>
      <c r="O64" s="249">
        <v>5.0121143132858759E-2</v>
      </c>
    </row>
    <row r="65" spans="1:15" ht="15" customHeight="1" x14ac:dyDescent="0.25">
      <c r="A65" s="243"/>
      <c r="B65" s="243"/>
      <c r="C65" s="245" t="s">
        <v>237</v>
      </c>
      <c r="D65" s="245"/>
      <c r="E65" s="246">
        <v>-52.337017490000001</v>
      </c>
      <c r="F65" s="247"/>
      <c r="G65" s="246">
        <v>-366.01982700000002</v>
      </c>
      <c r="H65" s="246">
        <v>-377.27785408</v>
      </c>
      <c r="I65" s="248">
        <v>-11.258027079999977</v>
      </c>
      <c r="J65" s="249">
        <v>3.0757970605783447E-2</v>
      </c>
      <c r="K65" s="250"/>
      <c r="L65" s="246">
        <v>-894.62878898999998</v>
      </c>
      <c r="M65" s="246">
        <v>-895.43299999999999</v>
      </c>
      <c r="N65" s="248">
        <v>-0.80421101000001727</v>
      </c>
      <c r="O65" s="249">
        <v>8.98932629820548E-4</v>
      </c>
    </row>
    <row r="66" spans="1:15" ht="15" customHeight="1" x14ac:dyDescent="0.25">
      <c r="A66" s="243"/>
      <c r="B66" s="243"/>
      <c r="C66" s="245" t="s">
        <v>238</v>
      </c>
      <c r="D66" s="245"/>
      <c r="E66" s="246">
        <v>-43.149500000000003</v>
      </c>
      <c r="F66" s="247"/>
      <c r="G66" s="246">
        <v>-345.19600000000003</v>
      </c>
      <c r="H66" s="246">
        <v>-345.19600000000003</v>
      </c>
      <c r="I66" s="248">
        <v>0</v>
      </c>
      <c r="J66" s="249">
        <v>0</v>
      </c>
      <c r="K66" s="250"/>
      <c r="L66" s="246">
        <v>-690.39200000000005</v>
      </c>
      <c r="M66" s="246">
        <v>-690.39200000000005</v>
      </c>
      <c r="N66" s="248">
        <v>0</v>
      </c>
      <c r="O66" s="249">
        <v>0</v>
      </c>
    </row>
    <row r="67" spans="1:15" ht="15" customHeight="1" x14ac:dyDescent="0.25">
      <c r="A67" s="209"/>
      <c r="B67" s="230" t="s">
        <v>239</v>
      </c>
      <c r="C67" s="230"/>
      <c r="D67" s="230"/>
      <c r="E67" s="232">
        <v>-277.31054666</v>
      </c>
      <c r="F67" s="239"/>
      <c r="G67" s="232">
        <v>-1492.81705326</v>
      </c>
      <c r="H67" s="232">
        <v>-1621.4922041399998</v>
      </c>
      <c r="I67" s="234">
        <v>-128.67515087999982</v>
      </c>
      <c r="J67" s="257">
        <v>8.6196195708643675E-2</v>
      </c>
      <c r="K67" s="242"/>
      <c r="L67" s="232">
        <v>-3032.8907194600001</v>
      </c>
      <c r="M67" s="232">
        <v>-3200</v>
      </c>
      <c r="N67" s="234">
        <v>-167.10928053999987</v>
      </c>
      <c r="O67" s="257">
        <v>5.5099011470401082E-2</v>
      </c>
    </row>
    <row r="68" spans="1:15" ht="15" customHeight="1" x14ac:dyDescent="0.25">
      <c r="A68" s="245"/>
      <c r="B68" s="245"/>
      <c r="C68" s="245" t="s">
        <v>240</v>
      </c>
      <c r="D68" s="245"/>
      <c r="E68" s="246">
        <v>-277.31054666</v>
      </c>
      <c r="F68" s="270"/>
      <c r="G68" s="246">
        <v>-1492.81705326</v>
      </c>
      <c r="H68" s="246">
        <v>-1621.4922041399998</v>
      </c>
      <c r="I68" s="248">
        <v>-128.67515087999982</v>
      </c>
      <c r="J68" s="249">
        <v>8.6196195708643675E-2</v>
      </c>
      <c r="K68" s="250"/>
      <c r="L68" s="246">
        <v>-3032.8907194600001</v>
      </c>
      <c r="M68" s="246">
        <v>-3200</v>
      </c>
      <c r="N68" s="248">
        <v>-167.10928053999987</v>
      </c>
      <c r="O68" s="249">
        <v>5.5099011470401082E-2</v>
      </c>
    </row>
    <row r="69" spans="1:15" ht="15" customHeight="1" x14ac:dyDescent="0.25">
      <c r="A69" s="209"/>
      <c r="B69" s="230" t="s">
        <v>241</v>
      </c>
      <c r="C69" s="230"/>
      <c r="D69" s="230"/>
      <c r="E69" s="232">
        <v>-1.75207263</v>
      </c>
      <c r="F69" s="267"/>
      <c r="G69" s="232">
        <v>0</v>
      </c>
      <c r="H69" s="232">
        <v>-13.558510650000001</v>
      </c>
      <c r="I69" s="234">
        <v>-13.558510650000001</v>
      </c>
      <c r="J69" s="257" t="s">
        <v>37</v>
      </c>
      <c r="K69" s="242"/>
      <c r="L69" s="232">
        <v>-80.8</v>
      </c>
      <c r="M69" s="232">
        <v>-76</v>
      </c>
      <c r="N69" s="234">
        <v>4.7999999999999972</v>
      </c>
      <c r="O69" s="257">
        <v>-5.9405940594059348E-2</v>
      </c>
    </row>
    <row r="70" spans="1:15" ht="15" customHeight="1" x14ac:dyDescent="0.25">
      <c r="A70" s="245"/>
      <c r="B70" s="245"/>
      <c r="C70" s="245" t="s">
        <v>243</v>
      </c>
      <c r="D70" s="245"/>
      <c r="E70" s="246">
        <v>-1.75207263</v>
      </c>
      <c r="F70" s="271"/>
      <c r="G70" s="246">
        <v>0</v>
      </c>
      <c r="H70" s="246">
        <v>-13.558510650000001</v>
      </c>
      <c r="I70" s="248">
        <v>-13.558510650000001</v>
      </c>
      <c r="J70" s="249" t="s">
        <v>37</v>
      </c>
      <c r="K70" s="250"/>
      <c r="L70" s="246">
        <v>-80.8</v>
      </c>
      <c r="M70" s="246">
        <v>-76</v>
      </c>
      <c r="N70" s="248">
        <v>4.7999999999999972</v>
      </c>
      <c r="O70" s="249">
        <v>-5.9405940594059348E-2</v>
      </c>
    </row>
    <row r="71" spans="1:15" ht="15" customHeight="1" x14ac:dyDescent="0.25">
      <c r="A71" s="260" t="s">
        <v>244</v>
      </c>
      <c r="B71" s="260"/>
      <c r="C71" s="260"/>
      <c r="D71" s="260"/>
      <c r="E71" s="262">
        <v>5449.0583870999999</v>
      </c>
      <c r="F71" s="263"/>
      <c r="G71" s="262">
        <v>31259.755419280005</v>
      </c>
      <c r="H71" s="262">
        <v>32588.418527009992</v>
      </c>
      <c r="I71" s="264">
        <v>1328.6631077299862</v>
      </c>
      <c r="J71" s="265">
        <v>4.2503950843790328E-2</v>
      </c>
      <c r="K71" s="266"/>
      <c r="L71" s="262">
        <v>71213.75641264001</v>
      </c>
      <c r="M71" s="262">
        <v>71863.403999999995</v>
      </c>
      <c r="N71" s="264">
        <v>649.64758735998475</v>
      </c>
      <c r="O71" s="265">
        <v>9.1225013267897115E-3</v>
      </c>
    </row>
    <row r="72" spans="1:15" ht="15" customHeight="1" x14ac:dyDescent="0.25">
      <c r="A72" s="209" t="s">
        <v>33</v>
      </c>
      <c r="B72" s="209"/>
      <c r="C72" s="209"/>
      <c r="D72" s="273"/>
      <c r="E72" s="273"/>
      <c r="F72" s="273"/>
      <c r="G72" s="209"/>
      <c r="H72" s="224"/>
      <c r="I72" s="209"/>
      <c r="J72" s="209"/>
      <c r="K72" s="209"/>
      <c r="L72" s="209"/>
      <c r="M72" s="209"/>
      <c r="N72" s="209"/>
      <c r="O72" s="20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M38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ht="15" customHeight="1" x14ac:dyDescent="0.25">
      <c r="A1" s="510" t="s">
        <v>357</v>
      </c>
    </row>
    <row r="2" spans="1:13" ht="77.25" customHeight="1" x14ac:dyDescent="0.25">
      <c r="A2" s="561" t="s">
        <v>10</v>
      </c>
      <c r="B2" s="561"/>
      <c r="C2" s="394" t="s">
        <v>17</v>
      </c>
      <c r="D2" s="395" t="s">
        <v>285</v>
      </c>
      <c r="E2" s="395" t="s">
        <v>286</v>
      </c>
      <c r="F2" s="396" t="s">
        <v>287</v>
      </c>
      <c r="G2" s="397" t="s">
        <v>288</v>
      </c>
      <c r="H2" s="397" t="s">
        <v>289</v>
      </c>
      <c r="I2" s="398" t="s">
        <v>252</v>
      </c>
      <c r="J2" s="399" t="s">
        <v>290</v>
      </c>
      <c r="K2" s="400"/>
      <c r="L2" s="400"/>
      <c r="M2" s="393"/>
    </row>
    <row r="3" spans="1:13" ht="15" customHeight="1" x14ac:dyDescent="0.25">
      <c r="A3" s="401" t="s">
        <v>43</v>
      </c>
      <c r="B3" s="401" t="s">
        <v>44</v>
      </c>
      <c r="C3" s="402">
        <v>6.2119873199999986</v>
      </c>
      <c r="D3" s="403">
        <v>0.1076178</v>
      </c>
      <c r="E3" s="403">
        <v>0</v>
      </c>
      <c r="F3" s="404">
        <v>6.1043695200000005</v>
      </c>
      <c r="G3" s="405">
        <v>-1.6082429999999918E-2</v>
      </c>
      <c r="H3" s="405">
        <v>9.2541460000000006E-2</v>
      </c>
      <c r="I3" s="406">
        <v>6.1808285499999975</v>
      </c>
      <c r="J3" s="407">
        <v>-3.1158770000001113E-2</v>
      </c>
      <c r="K3" s="408"/>
      <c r="L3" s="408"/>
      <c r="M3" s="393"/>
    </row>
    <row r="4" spans="1:13" ht="15" customHeight="1" x14ac:dyDescent="0.25">
      <c r="A4" s="393" t="s">
        <v>45</v>
      </c>
      <c r="B4" s="393" t="s">
        <v>46</v>
      </c>
      <c r="C4" s="402">
        <v>121.17688664000003</v>
      </c>
      <c r="D4" s="403">
        <v>1.13989553</v>
      </c>
      <c r="E4" s="403">
        <v>4.274E-2</v>
      </c>
      <c r="F4" s="404">
        <v>119.99425110999996</v>
      </c>
      <c r="G4" s="405">
        <v>-0.22983402999999861</v>
      </c>
      <c r="H4" s="405">
        <v>5.0818966199999993</v>
      </c>
      <c r="I4" s="406">
        <v>124.84631369999997</v>
      </c>
      <c r="J4" s="407">
        <v>3.6694270599999328</v>
      </c>
      <c r="K4" s="408"/>
      <c r="L4" s="408"/>
      <c r="M4" s="393"/>
    </row>
    <row r="5" spans="1:13" ht="15" customHeight="1" x14ac:dyDescent="0.25">
      <c r="A5" s="393" t="s">
        <v>47</v>
      </c>
      <c r="B5" s="393" t="s">
        <v>48</v>
      </c>
      <c r="C5" s="402">
        <v>9.7460871299999994</v>
      </c>
      <c r="D5" s="403">
        <v>8.8123400000000001E-3</v>
      </c>
      <c r="E5" s="403">
        <v>0</v>
      </c>
      <c r="F5" s="404">
        <v>9.7372747900000007</v>
      </c>
      <c r="G5" s="405">
        <v>-0.14907320999999982</v>
      </c>
      <c r="H5" s="405">
        <v>4.3441250000000001E-2</v>
      </c>
      <c r="I5" s="406">
        <v>9.6316428300000005</v>
      </c>
      <c r="J5" s="407">
        <v>-0.11444429999999883</v>
      </c>
      <c r="K5" s="408"/>
      <c r="L5" s="408"/>
      <c r="M5" s="393"/>
    </row>
    <row r="6" spans="1:13" ht="15" customHeight="1" x14ac:dyDescent="0.25">
      <c r="A6" s="393" t="s">
        <v>49</v>
      </c>
      <c r="B6" s="393" t="s">
        <v>50</v>
      </c>
      <c r="C6" s="402">
        <v>12.548686779999997</v>
      </c>
      <c r="D6" s="403">
        <v>1.32E-2</v>
      </c>
      <c r="E6" s="403">
        <v>0</v>
      </c>
      <c r="F6" s="404">
        <v>12.535486779999999</v>
      </c>
      <c r="G6" s="405">
        <v>-0.19724377000000012</v>
      </c>
      <c r="H6" s="405">
        <v>7.7732770000000007E-2</v>
      </c>
      <c r="I6" s="406">
        <v>12.415975780000004</v>
      </c>
      <c r="J6" s="407">
        <v>-0.13271099999999336</v>
      </c>
      <c r="K6" s="408"/>
      <c r="L6" s="408"/>
      <c r="M6" s="393"/>
    </row>
    <row r="7" spans="1:13" ht="15" customHeight="1" x14ac:dyDescent="0.25">
      <c r="A7" s="393" t="s">
        <v>51</v>
      </c>
      <c r="B7" s="393" t="s">
        <v>52</v>
      </c>
      <c r="C7" s="402">
        <v>8.0049113899999984</v>
      </c>
      <c r="D7" s="403">
        <v>1.102879E-2</v>
      </c>
      <c r="E7" s="403">
        <v>6.0000000000000001E-3</v>
      </c>
      <c r="F7" s="404">
        <v>7.9878826000000016</v>
      </c>
      <c r="G7" s="405">
        <v>-0.22502076999999973</v>
      </c>
      <c r="H7" s="405">
        <v>1.9960370000000002E-2</v>
      </c>
      <c r="I7" s="406">
        <v>7.7828221999999991</v>
      </c>
      <c r="J7" s="407">
        <v>-0.22208918999999927</v>
      </c>
      <c r="K7" s="408"/>
      <c r="L7" s="408"/>
      <c r="M7" s="393"/>
    </row>
    <row r="8" spans="1:13" ht="15" customHeight="1" x14ac:dyDescent="0.25">
      <c r="A8" s="393" t="s">
        <v>53</v>
      </c>
      <c r="B8" s="393" t="s">
        <v>54</v>
      </c>
      <c r="C8" s="402">
        <v>22.856013260000012</v>
      </c>
      <c r="D8" s="403">
        <v>1.3967759999999999E-2</v>
      </c>
      <c r="E8" s="403">
        <v>1.0999999999999999E-2</v>
      </c>
      <c r="F8" s="404">
        <v>22.831045499999995</v>
      </c>
      <c r="G8" s="405">
        <v>-9.7388960000000122E-2</v>
      </c>
      <c r="H8" s="405">
        <v>0.34394384</v>
      </c>
      <c r="I8" s="406">
        <v>23.077600379999989</v>
      </c>
      <c r="J8" s="407">
        <v>0.22158711999997749</v>
      </c>
      <c r="K8" s="408"/>
      <c r="L8" s="408"/>
      <c r="M8" s="393"/>
    </row>
    <row r="9" spans="1:13" ht="15" customHeight="1" x14ac:dyDescent="0.25">
      <c r="A9" s="393" t="s">
        <v>55</v>
      </c>
      <c r="B9" s="393" t="s">
        <v>56</v>
      </c>
      <c r="C9" s="402">
        <v>327.67572365000018</v>
      </c>
      <c r="D9" s="403">
        <v>0.19986508000000003</v>
      </c>
      <c r="E9" s="403">
        <v>2.0299999999999999E-2</v>
      </c>
      <c r="F9" s="404">
        <v>327.45555857000011</v>
      </c>
      <c r="G9" s="405">
        <v>-31.125394010000026</v>
      </c>
      <c r="H9" s="405">
        <v>0.82740699999999989</v>
      </c>
      <c r="I9" s="406">
        <v>297.15757156000006</v>
      </c>
      <c r="J9" s="407">
        <v>-30.518152090000115</v>
      </c>
      <c r="K9" s="408"/>
      <c r="L9" s="408"/>
      <c r="M9" s="393"/>
    </row>
    <row r="10" spans="1:13" ht="15" customHeight="1" x14ac:dyDescent="0.25">
      <c r="A10" s="393" t="s">
        <v>57</v>
      </c>
      <c r="B10" s="393" t="s">
        <v>58</v>
      </c>
      <c r="C10" s="402">
        <v>2040.7281807299969</v>
      </c>
      <c r="D10" s="403">
        <v>13.470917749999998</v>
      </c>
      <c r="E10" s="403">
        <v>0.89110480000000014</v>
      </c>
      <c r="F10" s="404">
        <v>2026.3661581800009</v>
      </c>
      <c r="G10" s="405">
        <v>-141.74251684000012</v>
      </c>
      <c r="H10" s="405">
        <v>24.986271770000005</v>
      </c>
      <c r="I10" s="406">
        <v>1909.6099131099963</v>
      </c>
      <c r="J10" s="409">
        <v>-131.11826762000055</v>
      </c>
      <c r="K10" s="408"/>
      <c r="L10" s="408"/>
      <c r="M10" s="393"/>
    </row>
    <row r="11" spans="1:13" ht="15" customHeight="1" x14ac:dyDescent="0.25">
      <c r="A11" s="393" t="s">
        <v>59</v>
      </c>
      <c r="B11" s="393" t="s">
        <v>60</v>
      </c>
      <c r="C11" s="402">
        <v>234.1755749000001</v>
      </c>
      <c r="D11" s="403">
        <v>1.6390324700000001</v>
      </c>
      <c r="E11" s="403">
        <v>1.0135710000000001E-2</v>
      </c>
      <c r="F11" s="404">
        <v>232.52640672000001</v>
      </c>
      <c r="G11" s="405">
        <v>8.1298222899999981</v>
      </c>
      <c r="H11" s="405">
        <v>5.6866689799999994</v>
      </c>
      <c r="I11" s="406">
        <v>246.3428979899997</v>
      </c>
      <c r="J11" s="409">
        <v>12.167323089999599</v>
      </c>
      <c r="K11" s="408"/>
      <c r="L11" s="408"/>
      <c r="M11" s="393"/>
    </row>
    <row r="12" spans="1:13" ht="15" customHeight="1" x14ac:dyDescent="0.25">
      <c r="A12" s="393" t="s">
        <v>61</v>
      </c>
      <c r="B12" s="393" t="s">
        <v>62</v>
      </c>
      <c r="C12" s="402">
        <v>1120.2809118000016</v>
      </c>
      <c r="D12" s="403">
        <v>5.2516457300000008</v>
      </c>
      <c r="E12" s="403">
        <v>2.4799999999999999E-2</v>
      </c>
      <c r="F12" s="404">
        <v>1115.0044660700003</v>
      </c>
      <c r="G12" s="405">
        <v>-5.7844031399999798</v>
      </c>
      <c r="H12" s="405">
        <v>14.958424000000003</v>
      </c>
      <c r="I12" s="406">
        <v>1124.1784869300002</v>
      </c>
      <c r="J12" s="409">
        <v>3.8975751299985859</v>
      </c>
      <c r="K12" s="408"/>
      <c r="L12" s="408"/>
      <c r="M12" s="393"/>
    </row>
    <row r="13" spans="1:13" ht="15" customHeight="1" x14ac:dyDescent="0.25">
      <c r="A13" s="393" t="s">
        <v>63</v>
      </c>
      <c r="B13" s="393" t="s">
        <v>64</v>
      </c>
      <c r="C13" s="402">
        <v>1963.6786377500014</v>
      </c>
      <c r="D13" s="403">
        <v>637.28713562000019</v>
      </c>
      <c r="E13" s="403">
        <v>1.1556</v>
      </c>
      <c r="F13" s="404">
        <v>1325.2359021299999</v>
      </c>
      <c r="G13" s="405">
        <v>-67.789888570000002</v>
      </c>
      <c r="H13" s="405">
        <v>136.69601381000001</v>
      </c>
      <c r="I13" s="406">
        <v>1394.1420273699994</v>
      </c>
      <c r="J13" s="409">
        <v>-569.536610380002</v>
      </c>
      <c r="K13" s="408"/>
      <c r="L13" s="408"/>
      <c r="M13" s="393"/>
    </row>
    <row r="14" spans="1:13" ht="15" customHeight="1" x14ac:dyDescent="0.25">
      <c r="A14" s="393" t="s">
        <v>65</v>
      </c>
      <c r="B14" s="393" t="s">
        <v>66</v>
      </c>
      <c r="C14" s="402">
        <v>745.51606678000144</v>
      </c>
      <c r="D14" s="403">
        <v>0.10899575</v>
      </c>
      <c r="E14" s="403">
        <v>0.46538669999999988</v>
      </c>
      <c r="F14" s="404">
        <v>744.94168433000016</v>
      </c>
      <c r="G14" s="405">
        <v>18.577321129999977</v>
      </c>
      <c r="H14" s="405">
        <v>2.1870077700000001</v>
      </c>
      <c r="I14" s="406">
        <v>765.70601323000108</v>
      </c>
      <c r="J14" s="409">
        <v>20.189946449999638</v>
      </c>
      <c r="K14" s="408"/>
      <c r="L14" s="408"/>
      <c r="M14" s="393"/>
    </row>
    <row r="15" spans="1:13" ht="15" customHeight="1" x14ac:dyDescent="0.25">
      <c r="A15" s="393" t="s">
        <v>196</v>
      </c>
      <c r="B15" s="393" t="s">
        <v>67</v>
      </c>
      <c r="C15" s="402">
        <v>0</v>
      </c>
      <c r="D15" s="403">
        <v>0</v>
      </c>
      <c r="E15" s="403">
        <v>0</v>
      </c>
      <c r="F15" s="404">
        <v>0</v>
      </c>
      <c r="G15" s="405">
        <v>0</v>
      </c>
      <c r="H15" s="405">
        <v>-62.315980209999964</v>
      </c>
      <c r="I15" s="406">
        <v>-62.315980209999964</v>
      </c>
      <c r="J15" s="409">
        <v>-62.315980209999964</v>
      </c>
      <c r="K15" s="408"/>
      <c r="L15" s="408"/>
      <c r="M15" s="393"/>
    </row>
    <row r="16" spans="1:13" ht="15" customHeight="1" x14ac:dyDescent="0.25">
      <c r="A16" s="393" t="s">
        <v>68</v>
      </c>
      <c r="B16" s="393" t="s">
        <v>291</v>
      </c>
      <c r="C16" s="402">
        <v>178.1055236200001</v>
      </c>
      <c r="D16" s="403">
        <v>0.28816456000000001</v>
      </c>
      <c r="E16" s="403">
        <v>2.2613000000000001E-2</v>
      </c>
      <c r="F16" s="404">
        <v>177.79474606000002</v>
      </c>
      <c r="G16" s="405">
        <v>-3.9145088200000107</v>
      </c>
      <c r="H16" s="405">
        <v>0.72520636000000005</v>
      </c>
      <c r="I16" s="406">
        <v>174.60544359999997</v>
      </c>
      <c r="J16" s="409">
        <v>-3.5000800200001265</v>
      </c>
      <c r="K16" s="408"/>
      <c r="L16" s="408"/>
      <c r="M16" s="393"/>
    </row>
    <row r="17" spans="1:13" ht="15" customHeight="1" x14ac:dyDescent="0.25">
      <c r="A17" s="393" t="s">
        <v>70</v>
      </c>
      <c r="B17" s="393" t="s">
        <v>71</v>
      </c>
      <c r="C17" s="402">
        <v>321.16691872000035</v>
      </c>
      <c r="D17" s="403">
        <v>0.11932701</v>
      </c>
      <c r="E17" s="403">
        <v>5.0000000000000001E-3</v>
      </c>
      <c r="F17" s="404">
        <v>321.04259171000007</v>
      </c>
      <c r="G17" s="405">
        <v>-180.48340632</v>
      </c>
      <c r="H17" s="405">
        <v>1.4747977900000002</v>
      </c>
      <c r="I17" s="406">
        <v>142.03398318000001</v>
      </c>
      <c r="J17" s="409">
        <v>-179.13293554000035</v>
      </c>
      <c r="K17" s="408"/>
      <c r="L17" s="408"/>
      <c r="M17" s="393"/>
    </row>
    <row r="18" spans="1:13" ht="15" customHeight="1" x14ac:dyDescent="0.25">
      <c r="A18" s="393" t="s">
        <v>22</v>
      </c>
      <c r="B18" s="393" t="s">
        <v>73</v>
      </c>
      <c r="C18" s="402">
        <v>5095.1614837500047</v>
      </c>
      <c r="D18" s="403">
        <v>1.6599800000000001E-2</v>
      </c>
      <c r="E18" s="403">
        <v>0</v>
      </c>
      <c r="F18" s="404">
        <v>5095.1448839499999</v>
      </c>
      <c r="G18" s="405">
        <v>4.7559688900000179</v>
      </c>
      <c r="H18" s="405">
        <v>7.647669920000002</v>
      </c>
      <c r="I18" s="406">
        <v>5107.5485227600011</v>
      </c>
      <c r="J18" s="409">
        <v>12.387039009996442</v>
      </c>
      <c r="K18" s="408"/>
      <c r="L18" s="408"/>
      <c r="M18" s="393"/>
    </row>
    <row r="19" spans="1:13" ht="15" customHeight="1" x14ac:dyDescent="0.25">
      <c r="A19" s="393" t="s">
        <v>74</v>
      </c>
      <c r="B19" s="393" t="s">
        <v>75</v>
      </c>
      <c r="C19" s="402">
        <v>2809.2301136100009</v>
      </c>
      <c r="D19" s="403">
        <v>0.82704007000000002</v>
      </c>
      <c r="E19" s="403">
        <v>2.0081638400000004</v>
      </c>
      <c r="F19" s="404">
        <v>2806.3949097000013</v>
      </c>
      <c r="G19" s="405">
        <v>-4.5168593000000037</v>
      </c>
      <c r="H19" s="405">
        <v>1.8098116200000003</v>
      </c>
      <c r="I19" s="406">
        <v>2803.6878620199996</v>
      </c>
      <c r="J19" s="409">
        <v>-5.5422515900013423</v>
      </c>
      <c r="K19" s="408"/>
      <c r="L19" s="408"/>
      <c r="M19" s="393"/>
    </row>
    <row r="20" spans="1:13" ht="15" customHeight="1" x14ac:dyDescent="0.25">
      <c r="A20" s="393" t="s">
        <v>76</v>
      </c>
      <c r="B20" s="393" t="s">
        <v>77</v>
      </c>
      <c r="C20" s="402">
        <v>9794.6992479300006</v>
      </c>
      <c r="D20" s="403">
        <v>0</v>
      </c>
      <c r="E20" s="403">
        <v>0</v>
      </c>
      <c r="F20" s="404">
        <v>9794.6992479300006</v>
      </c>
      <c r="G20" s="405">
        <v>22.622355880000043</v>
      </c>
      <c r="H20" s="405">
        <v>0</v>
      </c>
      <c r="I20" s="406">
        <v>9817.3216038100018</v>
      </c>
      <c r="J20" s="409">
        <v>22.622355880001123</v>
      </c>
      <c r="K20" s="408"/>
      <c r="L20" s="408"/>
      <c r="M20" s="393"/>
    </row>
    <row r="21" spans="1:13" ht="15" customHeight="1" x14ac:dyDescent="0.25">
      <c r="A21" s="393" t="s">
        <v>78</v>
      </c>
      <c r="B21" s="393" t="s">
        <v>79</v>
      </c>
      <c r="C21" s="402">
        <v>6629.9045739000003</v>
      </c>
      <c r="D21" s="403">
        <v>0</v>
      </c>
      <c r="E21" s="403">
        <v>7.0000000000000001E-3</v>
      </c>
      <c r="F21" s="404">
        <v>6629.8975739000007</v>
      </c>
      <c r="G21" s="405">
        <v>5.7497612800000875</v>
      </c>
      <c r="H21" s="405">
        <v>6.8506019999999987E-2</v>
      </c>
      <c r="I21" s="406">
        <v>6635.7158412000008</v>
      </c>
      <c r="J21" s="409">
        <v>5.8112673000005088</v>
      </c>
      <c r="K21" s="408"/>
      <c r="L21" s="408"/>
      <c r="M21" s="393"/>
    </row>
    <row r="22" spans="1:13" ht="15" customHeight="1" x14ac:dyDescent="0.25">
      <c r="A22" s="393" t="s">
        <v>80</v>
      </c>
      <c r="B22" s="393" t="s">
        <v>81</v>
      </c>
      <c r="C22" s="402">
        <v>1748.6143009800003</v>
      </c>
      <c r="D22" s="403">
        <v>0</v>
      </c>
      <c r="E22" s="403">
        <v>0</v>
      </c>
      <c r="F22" s="404">
        <v>1748.6143009800003</v>
      </c>
      <c r="G22" s="405">
        <v>-115.49475604000003</v>
      </c>
      <c r="H22" s="405">
        <v>0</v>
      </c>
      <c r="I22" s="406">
        <v>1633.1195449400004</v>
      </c>
      <c r="J22" s="409">
        <v>-115.49475603999986</v>
      </c>
      <c r="K22" s="408"/>
      <c r="L22" s="408"/>
      <c r="M22" s="393"/>
    </row>
    <row r="23" spans="1:13" ht="15" customHeight="1" x14ac:dyDescent="0.25">
      <c r="A23" s="393" t="s">
        <v>82</v>
      </c>
      <c r="B23" s="393" t="s">
        <v>83</v>
      </c>
      <c r="C23" s="402">
        <v>4397.7881749499993</v>
      </c>
      <c r="D23" s="403">
        <v>1.0766399999999999E-2</v>
      </c>
      <c r="E23" s="403">
        <v>71.184534069999998</v>
      </c>
      <c r="F23" s="404">
        <v>4326.5928744800021</v>
      </c>
      <c r="G23" s="405">
        <v>20.579628510000006</v>
      </c>
      <c r="H23" s="405">
        <v>23.219722449999999</v>
      </c>
      <c r="I23" s="406">
        <v>4370.3922254400013</v>
      </c>
      <c r="J23" s="409">
        <v>-27.39594950999799</v>
      </c>
      <c r="K23" s="408"/>
      <c r="L23" s="408"/>
      <c r="M23" s="393"/>
    </row>
    <row r="24" spans="1:13" ht="15" customHeight="1" x14ac:dyDescent="0.25">
      <c r="A24" s="393" t="s">
        <v>85</v>
      </c>
      <c r="B24" s="393" t="s">
        <v>86</v>
      </c>
      <c r="C24" s="402">
        <v>5917.716118130008</v>
      </c>
      <c r="D24" s="403">
        <v>4.1539076500000007</v>
      </c>
      <c r="E24" s="403">
        <v>0.68315000000000003</v>
      </c>
      <c r="F24" s="404">
        <v>5912.8790604799988</v>
      </c>
      <c r="G24" s="405">
        <v>-50.801217389999977</v>
      </c>
      <c r="H24" s="405">
        <v>19.00165595</v>
      </c>
      <c r="I24" s="406">
        <v>5881.0794990400045</v>
      </c>
      <c r="J24" s="409">
        <v>-36.636619090003478</v>
      </c>
      <c r="K24" s="408"/>
      <c r="L24" s="408"/>
      <c r="M24" s="393"/>
    </row>
    <row r="25" spans="1:13" ht="15" customHeight="1" x14ac:dyDescent="0.25">
      <c r="A25" s="393" t="s">
        <v>87</v>
      </c>
      <c r="B25" s="393" t="s">
        <v>88</v>
      </c>
      <c r="C25" s="402">
        <v>3459.7984917400013</v>
      </c>
      <c r="D25" s="403">
        <v>0.24643656</v>
      </c>
      <c r="E25" s="403">
        <v>6.326298000000001E-2</v>
      </c>
      <c r="F25" s="404">
        <v>3459.4887922000003</v>
      </c>
      <c r="G25" s="405">
        <v>-24.684635260000004</v>
      </c>
      <c r="H25" s="405">
        <v>0.33327313999999997</v>
      </c>
      <c r="I25" s="406">
        <v>3435.1374300800044</v>
      </c>
      <c r="J25" s="409">
        <v>-24.661061659996903</v>
      </c>
      <c r="K25" s="408"/>
      <c r="L25" s="408"/>
      <c r="M25" s="393"/>
    </row>
    <row r="26" spans="1:13" ht="15" customHeight="1" x14ac:dyDescent="0.25">
      <c r="A26" s="393" t="s">
        <v>89</v>
      </c>
      <c r="B26" s="393" t="s">
        <v>90</v>
      </c>
      <c r="C26" s="402">
        <v>311.24812389999994</v>
      </c>
      <c r="D26" s="403">
        <v>1.8616889999999997E-2</v>
      </c>
      <c r="E26" s="403">
        <v>1.6E-2</v>
      </c>
      <c r="F26" s="404">
        <v>311.21350701</v>
      </c>
      <c r="G26" s="405">
        <v>17.701398409999999</v>
      </c>
      <c r="H26" s="405">
        <v>5.5614870000000004E-2</v>
      </c>
      <c r="I26" s="406">
        <v>328.97052029000031</v>
      </c>
      <c r="J26" s="409">
        <v>17.72239639000037</v>
      </c>
      <c r="K26" s="408"/>
      <c r="L26" s="408"/>
      <c r="M26" s="393"/>
    </row>
    <row r="27" spans="1:13" ht="15" customHeight="1" x14ac:dyDescent="0.25">
      <c r="A27" s="393" t="s">
        <v>91</v>
      </c>
      <c r="B27" s="393" t="s">
        <v>92</v>
      </c>
      <c r="C27" s="402">
        <v>122.06105841000002</v>
      </c>
      <c r="D27" s="403">
        <v>0</v>
      </c>
      <c r="E27" s="403">
        <v>0</v>
      </c>
      <c r="F27" s="404">
        <v>122.06105841000002</v>
      </c>
      <c r="G27" s="405">
        <v>-2.3712364700000013</v>
      </c>
      <c r="H27" s="405">
        <v>0</v>
      </c>
      <c r="I27" s="406">
        <v>119.6898219400001</v>
      </c>
      <c r="J27" s="409">
        <v>-2.3712364699999142</v>
      </c>
      <c r="K27" s="408"/>
      <c r="L27" s="408"/>
      <c r="M27" s="393"/>
    </row>
    <row r="28" spans="1:13" ht="15" customHeight="1" x14ac:dyDescent="0.25">
      <c r="A28" s="393" t="s">
        <v>93</v>
      </c>
      <c r="B28" s="393" t="s">
        <v>94</v>
      </c>
      <c r="C28" s="402">
        <v>319.4112397799999</v>
      </c>
      <c r="D28" s="403">
        <v>0</v>
      </c>
      <c r="E28" s="403">
        <v>0</v>
      </c>
      <c r="F28" s="404">
        <v>319.4112397799999</v>
      </c>
      <c r="G28" s="405">
        <v>-37.376541100000054</v>
      </c>
      <c r="H28" s="405">
        <v>0.35942000000000002</v>
      </c>
      <c r="I28" s="406">
        <v>282.39411868000002</v>
      </c>
      <c r="J28" s="409">
        <v>-37.017121099999883</v>
      </c>
      <c r="K28" s="408"/>
      <c r="L28" s="408"/>
      <c r="M28" s="393"/>
    </row>
    <row r="29" spans="1:13" ht="15" customHeight="1" x14ac:dyDescent="0.25">
      <c r="A29" s="393" t="s">
        <v>96</v>
      </c>
      <c r="B29" s="393" t="s">
        <v>97</v>
      </c>
      <c r="C29" s="402">
        <v>484.54097663000005</v>
      </c>
      <c r="D29" s="403">
        <v>15.97338633</v>
      </c>
      <c r="E29" s="403">
        <v>0.13219399999999998</v>
      </c>
      <c r="F29" s="404">
        <v>468.43539630000004</v>
      </c>
      <c r="G29" s="405">
        <v>-32.083556689999966</v>
      </c>
      <c r="H29" s="405">
        <v>31.090688249999996</v>
      </c>
      <c r="I29" s="406">
        <v>467.44252786000027</v>
      </c>
      <c r="J29" s="409">
        <v>-17.098448769999777</v>
      </c>
      <c r="K29" s="408"/>
      <c r="L29" s="408"/>
      <c r="M29" s="393"/>
    </row>
    <row r="30" spans="1:13" ht="15" customHeight="1" x14ac:dyDescent="0.25">
      <c r="A30" s="393" t="s">
        <v>98</v>
      </c>
      <c r="B30" s="393" t="s">
        <v>99</v>
      </c>
      <c r="C30" s="402">
        <v>2450.7112445000002</v>
      </c>
      <c r="D30" s="403">
        <v>0.24520319999999998</v>
      </c>
      <c r="E30" s="403">
        <v>2.2100000000000002E-2</v>
      </c>
      <c r="F30" s="404">
        <v>2450.4439413</v>
      </c>
      <c r="G30" s="405">
        <v>-621.8344626300003</v>
      </c>
      <c r="H30" s="405">
        <v>5.9139701900000006</v>
      </c>
      <c r="I30" s="406">
        <v>1834.5234488599988</v>
      </c>
      <c r="J30" s="409">
        <v>-616.18779564000147</v>
      </c>
      <c r="K30" s="408"/>
      <c r="L30" s="408"/>
      <c r="M30" s="393"/>
    </row>
    <row r="31" spans="1:13" ht="15" customHeight="1" x14ac:dyDescent="0.25">
      <c r="A31" s="393" t="s">
        <v>100</v>
      </c>
      <c r="B31" s="393" t="s">
        <v>101</v>
      </c>
      <c r="C31" s="402">
        <v>986.65718434999962</v>
      </c>
      <c r="D31" s="403">
        <v>2.4656572699999999</v>
      </c>
      <c r="E31" s="403">
        <v>2.06E-2</v>
      </c>
      <c r="F31" s="404">
        <v>984.17092707999996</v>
      </c>
      <c r="G31" s="405">
        <v>-23.372134920000036</v>
      </c>
      <c r="H31" s="405">
        <v>6.6605811599999987</v>
      </c>
      <c r="I31" s="406">
        <v>967.45937331999926</v>
      </c>
      <c r="J31" s="409">
        <v>-19.197811030000366</v>
      </c>
      <c r="K31" s="408"/>
      <c r="L31" s="408"/>
      <c r="M31" s="393"/>
    </row>
    <row r="32" spans="1:13" ht="15" customHeight="1" x14ac:dyDescent="0.25">
      <c r="A32" s="393" t="s">
        <v>102</v>
      </c>
      <c r="B32" s="393" t="s">
        <v>103</v>
      </c>
      <c r="C32" s="402">
        <v>1503.9475580300004</v>
      </c>
      <c r="D32" s="403">
        <v>4.5524402000000004</v>
      </c>
      <c r="E32" s="403">
        <v>0</v>
      </c>
      <c r="F32" s="404">
        <v>1499.3951178299997</v>
      </c>
      <c r="G32" s="405">
        <v>-53.954209629999873</v>
      </c>
      <c r="H32" s="405">
        <v>6.3440888900000001</v>
      </c>
      <c r="I32" s="406">
        <v>1451.7849970900008</v>
      </c>
      <c r="J32" s="409">
        <v>-52.162560939999594</v>
      </c>
      <c r="K32" s="408"/>
      <c r="L32" s="408"/>
      <c r="M32" s="393"/>
    </row>
    <row r="33" spans="1:13" ht="15" customHeight="1" x14ac:dyDescent="0.25">
      <c r="A33" s="393" t="s">
        <v>104</v>
      </c>
      <c r="B33" s="393" t="s">
        <v>105</v>
      </c>
      <c r="C33" s="402">
        <v>2630.8362132099996</v>
      </c>
      <c r="D33" s="403">
        <v>0</v>
      </c>
      <c r="E33" s="403">
        <v>0</v>
      </c>
      <c r="F33" s="404">
        <v>2630.8362132099996</v>
      </c>
      <c r="G33" s="405">
        <v>3.5527136788005009E-15</v>
      </c>
      <c r="H33" s="405">
        <v>0</v>
      </c>
      <c r="I33" s="406">
        <v>2630.8362132099996</v>
      </c>
      <c r="J33" s="409">
        <v>0</v>
      </c>
      <c r="K33" s="408"/>
      <c r="L33" s="408"/>
      <c r="M33" s="393"/>
    </row>
    <row r="34" spans="1:13" ht="15" customHeight="1" x14ac:dyDescent="0.25">
      <c r="A34" s="393" t="s">
        <v>106</v>
      </c>
      <c r="B34" s="393" t="s">
        <v>107</v>
      </c>
      <c r="C34" s="402">
        <v>541.80259086000001</v>
      </c>
      <c r="D34" s="403">
        <v>18.393999999999998</v>
      </c>
      <c r="E34" s="403">
        <v>62.11442006</v>
      </c>
      <c r="F34" s="404">
        <v>461.29417079999979</v>
      </c>
      <c r="G34" s="405">
        <v>-159.60515198999985</v>
      </c>
      <c r="H34" s="405">
        <v>64.782256470000007</v>
      </c>
      <c r="I34" s="406">
        <v>366.47127527999982</v>
      </c>
      <c r="J34" s="409">
        <v>-175.33131558000019</v>
      </c>
      <c r="K34" s="408"/>
      <c r="L34" s="408"/>
      <c r="M34" s="393"/>
    </row>
    <row r="35" spans="1:13" ht="15" customHeight="1" x14ac:dyDescent="0.25">
      <c r="A35" s="393" t="s">
        <v>108</v>
      </c>
      <c r="B35" s="393" t="s">
        <v>109</v>
      </c>
      <c r="C35" s="402">
        <v>0</v>
      </c>
      <c r="D35" s="403">
        <v>0</v>
      </c>
      <c r="E35" s="403">
        <v>0</v>
      </c>
      <c r="F35" s="404">
        <v>0</v>
      </c>
      <c r="G35" s="405">
        <v>0</v>
      </c>
      <c r="H35" s="405">
        <v>0</v>
      </c>
      <c r="I35" s="406">
        <v>0</v>
      </c>
      <c r="J35" s="409">
        <v>0</v>
      </c>
      <c r="K35" s="408"/>
      <c r="L35" s="408"/>
      <c r="M35" s="393"/>
    </row>
    <row r="36" spans="1:13" ht="15" customHeight="1" x14ac:dyDescent="0.25">
      <c r="A36" s="393" t="s">
        <v>111</v>
      </c>
      <c r="B36" s="393" t="s">
        <v>112</v>
      </c>
      <c r="C36" s="402">
        <v>0</v>
      </c>
      <c r="D36" s="403">
        <v>0</v>
      </c>
      <c r="E36" s="403">
        <v>0</v>
      </c>
      <c r="F36" s="404">
        <v>0</v>
      </c>
      <c r="G36" s="405">
        <v>0</v>
      </c>
      <c r="H36" s="405">
        <v>0</v>
      </c>
      <c r="I36" s="406">
        <v>0</v>
      </c>
      <c r="J36" s="409">
        <v>0</v>
      </c>
      <c r="K36" s="408"/>
      <c r="L36" s="408"/>
      <c r="M36" s="393"/>
    </row>
    <row r="37" spans="1:13" ht="15" customHeight="1" x14ac:dyDescent="0.25">
      <c r="A37" s="393" t="s">
        <v>113</v>
      </c>
      <c r="B37" s="393" t="s">
        <v>114</v>
      </c>
      <c r="C37" s="402">
        <v>4522.7146226200002</v>
      </c>
      <c r="D37" s="403">
        <v>0</v>
      </c>
      <c r="E37" s="403">
        <v>0</v>
      </c>
      <c r="F37" s="404">
        <v>4522.7146226200002</v>
      </c>
      <c r="G37" s="405">
        <v>-1506.1768026000002</v>
      </c>
      <c r="H37" s="405">
        <v>0</v>
      </c>
      <c r="I37" s="406">
        <v>3016.5378200200007</v>
      </c>
      <c r="J37" s="409">
        <v>-1506.1768025999995</v>
      </c>
      <c r="K37" s="408"/>
      <c r="L37" s="408"/>
      <c r="M37" s="393"/>
    </row>
    <row r="38" spans="1:13" ht="15" customHeight="1" x14ac:dyDescent="0.25">
      <c r="A38" s="410" t="s">
        <v>292</v>
      </c>
      <c r="B38" s="410"/>
      <c r="C38" s="411">
        <v>60838.715427750023</v>
      </c>
      <c r="D38" s="412">
        <v>706.56366056000002</v>
      </c>
      <c r="E38" s="412">
        <v>138.90610515999998</v>
      </c>
      <c r="F38" s="413">
        <v>59993.24566203</v>
      </c>
      <c r="G38" s="414">
        <v>-2965.9100685000003</v>
      </c>
      <c r="H38" s="414">
        <v>298.17259251000002</v>
      </c>
      <c r="I38" s="415">
        <v>57325.508186040002</v>
      </c>
      <c r="J38" s="416">
        <v>-3513.2072417100208</v>
      </c>
      <c r="K38" s="417"/>
      <c r="L38" s="417"/>
      <c r="M38" s="393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7">
    <pageSetUpPr fitToPage="1"/>
  </sheetPr>
  <dimension ref="A1:H55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</cols>
  <sheetData>
    <row r="1" spans="1:8" x14ac:dyDescent="0.25">
      <c r="A1" s="509" t="s">
        <v>329</v>
      </c>
    </row>
    <row r="2" spans="1:8" ht="15" customHeight="1" x14ac:dyDescent="0.25">
      <c r="A2" s="547" t="s">
        <v>41</v>
      </c>
      <c r="B2" s="547"/>
      <c r="C2" s="4" t="s">
        <v>11</v>
      </c>
      <c r="D2" s="52"/>
      <c r="E2" s="550" t="s">
        <v>12</v>
      </c>
      <c r="F2" s="550"/>
      <c r="G2" s="550"/>
      <c r="H2" s="550"/>
    </row>
    <row r="3" spans="1:8" ht="15" customHeight="1" x14ac:dyDescent="0.25">
      <c r="A3" s="548"/>
      <c r="B3" s="548"/>
      <c r="C3" s="53" t="s">
        <v>34</v>
      </c>
      <c r="D3" s="53"/>
      <c r="E3" s="551" t="s">
        <v>35</v>
      </c>
      <c r="F3" s="551" t="e">
        <v>#N/A</v>
      </c>
      <c r="G3" s="542" t="s">
        <v>14</v>
      </c>
      <c r="H3" s="542"/>
    </row>
    <row r="4" spans="1:8" ht="15" customHeight="1" x14ac:dyDescent="0.25">
      <c r="A4" s="549"/>
      <c r="B4" s="549"/>
      <c r="C4" s="55">
        <v>2025</v>
      </c>
      <c r="D4" s="56"/>
      <c r="E4" s="55">
        <v>2024</v>
      </c>
      <c r="F4" s="55">
        <v>2025</v>
      </c>
      <c r="G4" s="57" t="s">
        <v>15</v>
      </c>
      <c r="H4" s="57" t="s">
        <v>16</v>
      </c>
    </row>
    <row r="5" spans="1:8" ht="15" customHeight="1" x14ac:dyDescent="0.25">
      <c r="A5" s="59" t="s">
        <v>17</v>
      </c>
      <c r="B5" s="60"/>
      <c r="C5" s="61">
        <v>11240.419652819999</v>
      </c>
      <c r="D5" s="62"/>
      <c r="E5" s="63">
        <v>59620.182197560011</v>
      </c>
      <c r="F5" s="63">
        <v>60838.715427750009</v>
      </c>
      <c r="G5" s="29">
        <v>1218.533230189998</v>
      </c>
      <c r="H5" s="64">
        <v>2.0438267467083771E-2</v>
      </c>
    </row>
    <row r="6" spans="1:8" ht="15" customHeight="1" x14ac:dyDescent="0.25">
      <c r="A6" s="67" t="s">
        <v>42</v>
      </c>
      <c r="B6" s="68"/>
      <c r="C6" s="69">
        <v>1189.4212700400001</v>
      </c>
      <c r="D6" s="70"/>
      <c r="E6" s="69">
        <v>6954.6030900699998</v>
      </c>
      <c r="F6" s="69">
        <v>7111.8721104700026</v>
      </c>
      <c r="G6" s="71">
        <v>157.26902040000277</v>
      </c>
      <c r="H6" s="72">
        <v>2.2613658660773472E-2</v>
      </c>
    </row>
    <row r="7" spans="1:8" ht="15" customHeight="1" x14ac:dyDescent="0.25">
      <c r="A7" s="75" t="s">
        <v>43</v>
      </c>
      <c r="B7" s="76" t="s">
        <v>44</v>
      </c>
      <c r="C7" s="77">
        <v>0.99283451999999983</v>
      </c>
      <c r="D7" s="78"/>
      <c r="E7" s="79">
        <v>6.3315496000000033</v>
      </c>
      <c r="F7" s="79">
        <v>6.2119873199999986</v>
      </c>
      <c r="G7" s="80">
        <v>-0.11956228000000468</v>
      </c>
      <c r="H7" s="81">
        <v>-1.8883573146138644E-2</v>
      </c>
    </row>
    <row r="8" spans="1:8" ht="15" customHeight="1" x14ac:dyDescent="0.25">
      <c r="A8" s="75" t="s">
        <v>45</v>
      </c>
      <c r="B8" s="76" t="s">
        <v>46</v>
      </c>
      <c r="C8" s="77">
        <v>25.332907370000008</v>
      </c>
      <c r="D8" s="78"/>
      <c r="E8" s="79">
        <v>171.57163548999989</v>
      </c>
      <c r="F8" s="79">
        <v>121.17688664000003</v>
      </c>
      <c r="G8" s="80">
        <v>-50.394748849999857</v>
      </c>
      <c r="H8" s="81">
        <v>-0.29372424355619742</v>
      </c>
    </row>
    <row r="9" spans="1:8" ht="15" customHeight="1" x14ac:dyDescent="0.25">
      <c r="A9" s="75" t="s">
        <v>47</v>
      </c>
      <c r="B9" s="76" t="s">
        <v>48</v>
      </c>
      <c r="C9" s="77">
        <v>1.7618867</v>
      </c>
      <c r="D9" s="78"/>
      <c r="E9" s="79">
        <v>9.8233719199999996</v>
      </c>
      <c r="F9" s="79">
        <v>9.7460871299999994</v>
      </c>
      <c r="G9" s="80">
        <v>-7.7284790000000214E-2</v>
      </c>
      <c r="H9" s="81">
        <v>-7.8674400836490355E-3</v>
      </c>
    </row>
    <row r="10" spans="1:8" ht="15" customHeight="1" x14ac:dyDescent="0.25">
      <c r="A10" s="75" t="s">
        <v>49</v>
      </c>
      <c r="B10" s="76" t="s">
        <v>50</v>
      </c>
      <c r="C10" s="77">
        <v>2.0969683999999997</v>
      </c>
      <c r="D10" s="78"/>
      <c r="E10" s="79">
        <v>13.037590239999997</v>
      </c>
      <c r="F10" s="79">
        <v>12.548686779999997</v>
      </c>
      <c r="G10" s="80">
        <v>-0.48890345999999951</v>
      </c>
      <c r="H10" s="81">
        <v>-3.749952644623078E-2</v>
      </c>
    </row>
    <row r="11" spans="1:8" ht="15" customHeight="1" x14ac:dyDescent="0.25">
      <c r="A11" s="75" t="s">
        <v>51</v>
      </c>
      <c r="B11" s="76" t="s">
        <v>52</v>
      </c>
      <c r="C11" s="77">
        <v>1.3612389699999998</v>
      </c>
      <c r="D11" s="78"/>
      <c r="E11" s="79">
        <v>7.6427209500000002</v>
      </c>
      <c r="F11" s="79">
        <v>8.0049113899999984</v>
      </c>
      <c r="G11" s="80">
        <v>0.36219043999999823</v>
      </c>
      <c r="H11" s="81">
        <v>4.7390247840986222E-2</v>
      </c>
    </row>
    <row r="12" spans="1:8" ht="15" customHeight="1" x14ac:dyDescent="0.25">
      <c r="A12" s="75" t="s">
        <v>53</v>
      </c>
      <c r="B12" s="76" t="s">
        <v>54</v>
      </c>
      <c r="C12" s="77">
        <v>4.1600310999999994</v>
      </c>
      <c r="D12" s="78"/>
      <c r="E12" s="79">
        <v>21.664870399999991</v>
      </c>
      <c r="F12" s="79">
        <v>22.856013260000012</v>
      </c>
      <c r="G12" s="80">
        <v>1.1911428600000207</v>
      </c>
      <c r="H12" s="81">
        <v>5.4980382435152686E-2</v>
      </c>
    </row>
    <row r="13" spans="1:8" ht="15" customHeight="1" x14ac:dyDescent="0.25">
      <c r="A13" s="75" t="s">
        <v>55</v>
      </c>
      <c r="B13" s="76" t="s">
        <v>56</v>
      </c>
      <c r="C13" s="77">
        <v>43.783460850000004</v>
      </c>
      <c r="D13" s="78"/>
      <c r="E13" s="79">
        <v>426.43514874999954</v>
      </c>
      <c r="F13" s="79">
        <v>327.67572365000018</v>
      </c>
      <c r="G13" s="80">
        <v>-98.759425099999362</v>
      </c>
      <c r="H13" s="81">
        <v>-0.23159306963670989</v>
      </c>
    </row>
    <row r="14" spans="1:8" ht="15" customHeight="1" x14ac:dyDescent="0.25">
      <c r="A14" s="75" t="s">
        <v>57</v>
      </c>
      <c r="B14" s="76" t="s">
        <v>58</v>
      </c>
      <c r="C14" s="77">
        <v>332.75856052000029</v>
      </c>
      <c r="D14" s="78"/>
      <c r="E14" s="79">
        <v>1941.3109951900021</v>
      </c>
      <c r="F14" s="79">
        <v>2040.7281807299969</v>
      </c>
      <c r="G14" s="80">
        <v>99.417185539994762</v>
      </c>
      <c r="H14" s="81">
        <v>5.1211364787157487E-2</v>
      </c>
    </row>
    <row r="15" spans="1:8" ht="15" customHeight="1" x14ac:dyDescent="0.25">
      <c r="A15" s="75" t="s">
        <v>59</v>
      </c>
      <c r="B15" s="76" t="s">
        <v>60</v>
      </c>
      <c r="C15" s="77">
        <v>40.213509509999994</v>
      </c>
      <c r="D15" s="78"/>
      <c r="E15" s="79">
        <v>271.41027859000008</v>
      </c>
      <c r="F15" s="79">
        <v>234.1755749000001</v>
      </c>
      <c r="G15" s="80">
        <v>-37.234703689999975</v>
      </c>
      <c r="H15" s="81">
        <v>-0.13718973313552263</v>
      </c>
    </row>
    <row r="16" spans="1:8" ht="15" customHeight="1" x14ac:dyDescent="0.25">
      <c r="A16" s="75" t="s">
        <v>61</v>
      </c>
      <c r="B16" s="76" t="s">
        <v>62</v>
      </c>
      <c r="C16" s="77">
        <v>193.90250226999981</v>
      </c>
      <c r="D16" s="78"/>
      <c r="E16" s="79">
        <v>1069.2283893599995</v>
      </c>
      <c r="F16" s="79">
        <v>1120.2809118000016</v>
      </c>
      <c r="G16" s="80">
        <v>51.052522440002122</v>
      </c>
      <c r="H16" s="81">
        <v>4.7747069707492873E-2</v>
      </c>
    </row>
    <row r="17" spans="1:8" ht="15" customHeight="1" x14ac:dyDescent="0.25">
      <c r="A17" s="75" t="s">
        <v>63</v>
      </c>
      <c r="B17" s="76" t="s">
        <v>64</v>
      </c>
      <c r="C17" s="77">
        <v>323.78546266999996</v>
      </c>
      <c r="D17" s="78"/>
      <c r="E17" s="79">
        <v>1821.4219097599994</v>
      </c>
      <c r="F17" s="79">
        <v>1963.6786377500014</v>
      </c>
      <c r="G17" s="80">
        <v>142.25672799000199</v>
      </c>
      <c r="H17" s="81">
        <v>7.8102018663400496E-2</v>
      </c>
    </row>
    <row r="18" spans="1:8" ht="15" customHeight="1" x14ac:dyDescent="0.25">
      <c r="A18" s="75" t="s">
        <v>65</v>
      </c>
      <c r="B18" s="76" t="s">
        <v>66</v>
      </c>
      <c r="C18" s="77">
        <v>118.15977480999992</v>
      </c>
      <c r="D18" s="78"/>
      <c r="E18" s="79">
        <v>783.3737585799995</v>
      </c>
      <c r="F18" s="79">
        <v>745.51606678000144</v>
      </c>
      <c r="G18" s="80">
        <v>-37.857691799998065</v>
      </c>
      <c r="H18" s="81">
        <v>-4.8326474285559029E-2</v>
      </c>
    </row>
    <row r="19" spans="1:8" ht="15" customHeight="1" x14ac:dyDescent="0.25">
      <c r="A19" s="75">
        <v>16</v>
      </c>
      <c r="B19" s="76" t="s">
        <v>67</v>
      </c>
      <c r="C19" s="77">
        <v>0</v>
      </c>
      <c r="D19" s="78"/>
      <c r="E19" s="79">
        <v>0</v>
      </c>
      <c r="F19" s="79">
        <v>0</v>
      </c>
      <c r="G19" s="80">
        <v>0</v>
      </c>
      <c r="H19" s="81" t="s">
        <v>37</v>
      </c>
    </row>
    <row r="20" spans="1:8" ht="15" customHeight="1" x14ac:dyDescent="0.25">
      <c r="A20" s="75" t="s">
        <v>68</v>
      </c>
      <c r="B20" s="76" t="s">
        <v>69</v>
      </c>
      <c r="C20" s="77">
        <v>79.972545259999976</v>
      </c>
      <c r="D20" s="78"/>
      <c r="E20" s="79">
        <v>120.53476723999994</v>
      </c>
      <c r="F20" s="79">
        <v>178.1055236200001</v>
      </c>
      <c r="G20" s="80">
        <v>57.570756380000162</v>
      </c>
      <c r="H20" s="81">
        <v>0.47762780563859653</v>
      </c>
    </row>
    <row r="21" spans="1:8" ht="15" customHeight="1" x14ac:dyDescent="0.25">
      <c r="A21" s="75" t="s">
        <v>70</v>
      </c>
      <c r="B21" s="76" t="s">
        <v>71</v>
      </c>
      <c r="C21" s="77">
        <v>21.139587090000003</v>
      </c>
      <c r="D21" s="78"/>
      <c r="E21" s="79">
        <v>290.81610400000011</v>
      </c>
      <c r="F21" s="79">
        <v>321.16691872000035</v>
      </c>
      <c r="G21" s="80">
        <v>30.350814720000244</v>
      </c>
      <c r="H21" s="81">
        <v>0.10436428486092453</v>
      </c>
    </row>
    <row r="22" spans="1:8" ht="15" customHeight="1" x14ac:dyDescent="0.25">
      <c r="A22" s="84" t="s">
        <v>72</v>
      </c>
      <c r="B22" s="47"/>
      <c r="C22" s="85">
        <v>4741.0950341199996</v>
      </c>
      <c r="D22" s="70"/>
      <c r="E22" s="85">
        <v>28736.038284040005</v>
      </c>
      <c r="F22" s="85">
        <v>30475.397895120004</v>
      </c>
      <c r="G22" s="71">
        <v>1739.359611079999</v>
      </c>
      <c r="H22" s="86">
        <v>6.0528859054521877E-2</v>
      </c>
    </row>
    <row r="23" spans="1:8" ht="15" customHeight="1" x14ac:dyDescent="0.25">
      <c r="A23" s="75" t="s">
        <v>22</v>
      </c>
      <c r="B23" s="76" t="s">
        <v>73</v>
      </c>
      <c r="C23" s="77">
        <v>837.78623804999984</v>
      </c>
      <c r="D23" s="78"/>
      <c r="E23" s="79">
        <v>4719.4684216500018</v>
      </c>
      <c r="F23" s="79">
        <v>5095.1614837500047</v>
      </c>
      <c r="G23" s="80">
        <v>375.69306210000286</v>
      </c>
      <c r="H23" s="81">
        <v>7.9604953044405402E-2</v>
      </c>
    </row>
    <row r="24" spans="1:8" ht="15" customHeight="1" x14ac:dyDescent="0.25">
      <c r="A24" s="75" t="s">
        <v>74</v>
      </c>
      <c r="B24" s="76" t="s">
        <v>75</v>
      </c>
      <c r="C24" s="77">
        <v>325.46488060999997</v>
      </c>
      <c r="D24" s="78"/>
      <c r="E24" s="79">
        <v>2916.7016358999999</v>
      </c>
      <c r="F24" s="79">
        <v>2809.2301136100009</v>
      </c>
      <c r="G24" s="80">
        <v>-107.47152228999903</v>
      </c>
      <c r="H24" s="81">
        <v>-3.6846937296291848E-2</v>
      </c>
    </row>
    <row r="25" spans="1:8" ht="15" customHeight="1" x14ac:dyDescent="0.25">
      <c r="A25" s="75" t="s">
        <v>76</v>
      </c>
      <c r="B25" s="76" t="s">
        <v>77</v>
      </c>
      <c r="C25" s="77">
        <v>1808.75245135</v>
      </c>
      <c r="D25" s="78"/>
      <c r="E25" s="79">
        <v>8835.9612290699988</v>
      </c>
      <c r="F25" s="79">
        <v>9794.6992479300006</v>
      </c>
      <c r="G25" s="80">
        <v>958.73801886000183</v>
      </c>
      <c r="H25" s="81">
        <v>0.10850409978099362</v>
      </c>
    </row>
    <row r="26" spans="1:8" ht="15" customHeight="1" x14ac:dyDescent="0.25">
      <c r="A26" s="75" t="s">
        <v>78</v>
      </c>
      <c r="B26" s="76" t="s">
        <v>79</v>
      </c>
      <c r="C26" s="77">
        <v>968.07957108999983</v>
      </c>
      <c r="D26" s="78"/>
      <c r="E26" s="79">
        <v>6280.4987008300031</v>
      </c>
      <c r="F26" s="79">
        <v>6629.9045739000003</v>
      </c>
      <c r="G26" s="80">
        <v>349.40587306999714</v>
      </c>
      <c r="H26" s="81">
        <v>5.5633459970912957E-2</v>
      </c>
    </row>
    <row r="27" spans="1:8" ht="15" customHeight="1" x14ac:dyDescent="0.25">
      <c r="A27" s="75" t="s">
        <v>80</v>
      </c>
      <c r="B27" s="76" t="s">
        <v>81</v>
      </c>
      <c r="C27" s="77">
        <v>129.63770665000001</v>
      </c>
      <c r="D27" s="78"/>
      <c r="E27" s="79">
        <v>1856.6814684899996</v>
      </c>
      <c r="F27" s="79">
        <v>1748.6143009800003</v>
      </c>
      <c r="G27" s="80">
        <v>-108.06716750999931</v>
      </c>
      <c r="H27" s="81">
        <v>-5.8204473596587425E-2</v>
      </c>
    </row>
    <row r="28" spans="1:8" ht="15" customHeight="1" x14ac:dyDescent="0.25">
      <c r="A28" s="75" t="s">
        <v>82</v>
      </c>
      <c r="B28" s="76" t="s">
        <v>83</v>
      </c>
      <c r="C28" s="77">
        <v>671.37418636999985</v>
      </c>
      <c r="D28" s="78"/>
      <c r="E28" s="79">
        <v>4126.7268281000015</v>
      </c>
      <c r="F28" s="79">
        <v>4397.7881749499993</v>
      </c>
      <c r="G28" s="80">
        <v>271.06134684999779</v>
      </c>
      <c r="H28" s="81">
        <v>6.5684344552265461E-2</v>
      </c>
    </row>
    <row r="29" spans="1:8" ht="15" customHeight="1" x14ac:dyDescent="0.25">
      <c r="A29" s="84" t="s">
        <v>84</v>
      </c>
      <c r="B29" s="47"/>
      <c r="C29" s="85">
        <v>1827.1658956999997</v>
      </c>
      <c r="D29" s="70"/>
      <c r="E29" s="85">
        <v>9593.0031074399976</v>
      </c>
      <c r="F29" s="85">
        <v>10130.23503196001</v>
      </c>
      <c r="G29" s="71">
        <v>537.2319245200124</v>
      </c>
      <c r="H29" s="86">
        <v>5.600247581524842E-2</v>
      </c>
    </row>
    <row r="30" spans="1:8" ht="15" customHeight="1" x14ac:dyDescent="0.25">
      <c r="A30" s="75" t="s">
        <v>85</v>
      </c>
      <c r="B30" s="76" t="s">
        <v>86</v>
      </c>
      <c r="C30" s="77">
        <v>1176.4798078599995</v>
      </c>
      <c r="D30" s="78"/>
      <c r="E30" s="79">
        <v>5669.4144007999976</v>
      </c>
      <c r="F30" s="79">
        <v>5917.716118130008</v>
      </c>
      <c r="G30" s="80">
        <v>248.30171733001043</v>
      </c>
      <c r="H30" s="81">
        <v>4.3796713342205695E-2</v>
      </c>
    </row>
    <row r="31" spans="1:8" ht="15" customHeight="1" x14ac:dyDescent="0.25">
      <c r="A31" s="75" t="s">
        <v>87</v>
      </c>
      <c r="B31" s="76" t="s">
        <v>88</v>
      </c>
      <c r="C31" s="77">
        <v>562.21365013000013</v>
      </c>
      <c r="D31" s="78"/>
      <c r="E31" s="79">
        <v>3195.2793563900009</v>
      </c>
      <c r="F31" s="79">
        <v>3459.7984917400013</v>
      </c>
      <c r="G31" s="80">
        <v>264.5191353500004</v>
      </c>
      <c r="H31" s="81">
        <v>8.2784353368355212E-2</v>
      </c>
    </row>
    <row r="32" spans="1:8" ht="15" customHeight="1" x14ac:dyDescent="0.25">
      <c r="A32" s="75" t="s">
        <v>89</v>
      </c>
      <c r="B32" s="76" t="s">
        <v>90</v>
      </c>
      <c r="C32" s="77">
        <v>50.123925990000004</v>
      </c>
      <c r="D32" s="78"/>
      <c r="E32" s="79">
        <v>315.66862371000053</v>
      </c>
      <c r="F32" s="79">
        <v>311.24812389999994</v>
      </c>
      <c r="G32" s="80">
        <v>-4.4204998100005923</v>
      </c>
      <c r="H32" s="81">
        <v>-1.4003608461452988E-2</v>
      </c>
    </row>
    <row r="33" spans="1:8" ht="15" customHeight="1" x14ac:dyDescent="0.25">
      <c r="A33" s="75" t="s">
        <v>91</v>
      </c>
      <c r="B33" s="76" t="s">
        <v>92</v>
      </c>
      <c r="C33" s="77">
        <v>3.0607375500000003</v>
      </c>
      <c r="D33" s="78"/>
      <c r="E33" s="79">
        <v>105.44127620000003</v>
      </c>
      <c r="F33" s="79">
        <v>122.06105841000002</v>
      </c>
      <c r="G33" s="80">
        <v>16.619782209999983</v>
      </c>
      <c r="H33" s="81">
        <v>0.15762121636763693</v>
      </c>
    </row>
    <row r="34" spans="1:8" ht="15" customHeight="1" x14ac:dyDescent="0.25">
      <c r="A34" s="75" t="s">
        <v>93</v>
      </c>
      <c r="B34" s="76" t="s">
        <v>94</v>
      </c>
      <c r="C34" s="77">
        <v>35.287774169999999</v>
      </c>
      <c r="D34" s="78"/>
      <c r="E34" s="79">
        <v>307.19945033999994</v>
      </c>
      <c r="F34" s="79">
        <v>319.4112397799999</v>
      </c>
      <c r="G34" s="80">
        <v>12.211789439999961</v>
      </c>
      <c r="H34" s="81">
        <v>3.9751989876558369E-2</v>
      </c>
    </row>
    <row r="35" spans="1:8" ht="15" customHeight="1" x14ac:dyDescent="0.25">
      <c r="A35" s="84" t="s">
        <v>95</v>
      </c>
      <c r="B35" s="47"/>
      <c r="C35" s="85">
        <v>3161.51448119</v>
      </c>
      <c r="D35" s="70"/>
      <c r="E35" s="85">
        <v>9702.0905624800034</v>
      </c>
      <c r="F35" s="85">
        <v>8598.4957675799997</v>
      </c>
      <c r="G35" s="71">
        <v>-1103.5947949000038</v>
      </c>
      <c r="H35" s="86">
        <v>-0.11374814405132783</v>
      </c>
    </row>
    <row r="36" spans="1:8" ht="15" customHeight="1" x14ac:dyDescent="0.25">
      <c r="A36" s="75" t="s">
        <v>96</v>
      </c>
      <c r="B36" s="76" t="s">
        <v>97</v>
      </c>
      <c r="C36" s="77">
        <v>142.43412267999997</v>
      </c>
      <c r="D36" s="88"/>
      <c r="E36" s="79">
        <v>1145.6736504100008</v>
      </c>
      <c r="F36" s="79">
        <v>484.54097663000005</v>
      </c>
      <c r="G36" s="80">
        <v>-661.1326737800008</v>
      </c>
      <c r="H36" s="81">
        <v>-0.57706893541926363</v>
      </c>
    </row>
    <row r="37" spans="1:8" ht="15" customHeight="1" x14ac:dyDescent="0.25">
      <c r="A37" s="75" t="s">
        <v>98</v>
      </c>
      <c r="B37" s="76" t="s">
        <v>99</v>
      </c>
      <c r="C37" s="77">
        <v>345.32006467999997</v>
      </c>
      <c r="D37" s="88"/>
      <c r="E37" s="79">
        <v>2328.4117490900007</v>
      </c>
      <c r="F37" s="79">
        <v>2450.7112445000002</v>
      </c>
      <c r="G37" s="80">
        <v>122.29949540999951</v>
      </c>
      <c r="H37" s="81">
        <v>5.2524857537674441E-2</v>
      </c>
    </row>
    <row r="38" spans="1:8" ht="15" customHeight="1" x14ac:dyDescent="0.25">
      <c r="A38" s="89" t="s">
        <v>100</v>
      </c>
      <c r="B38" s="76" t="s">
        <v>101</v>
      </c>
      <c r="C38" s="77">
        <v>448.35277117999988</v>
      </c>
      <c r="D38" s="88"/>
      <c r="E38" s="79">
        <v>949.8985978000004</v>
      </c>
      <c r="F38" s="79">
        <v>986.65718434999962</v>
      </c>
      <c r="G38" s="80">
        <v>36.758586549999222</v>
      </c>
      <c r="H38" s="81">
        <v>3.8697379525702402E-2</v>
      </c>
    </row>
    <row r="39" spans="1:8" ht="15" customHeight="1" x14ac:dyDescent="0.25">
      <c r="A39" s="75" t="s">
        <v>102</v>
      </c>
      <c r="B39" s="76" t="s">
        <v>103</v>
      </c>
      <c r="C39" s="77">
        <v>214.76071472999999</v>
      </c>
      <c r="D39" s="88"/>
      <c r="E39" s="79">
        <v>1672.5661431600001</v>
      </c>
      <c r="F39" s="79">
        <v>1503.9475580300004</v>
      </c>
      <c r="G39" s="80">
        <v>-168.6185851299997</v>
      </c>
      <c r="H39" s="81">
        <v>-0.10081430012174375</v>
      </c>
    </row>
    <row r="40" spans="1:8" ht="15" customHeight="1" x14ac:dyDescent="0.25">
      <c r="A40" s="75" t="s">
        <v>104</v>
      </c>
      <c r="B40" s="76" t="s">
        <v>105</v>
      </c>
      <c r="C40" s="77">
        <v>1950.4654702399998</v>
      </c>
      <c r="D40" s="88"/>
      <c r="E40" s="79">
        <v>2245.8507178299997</v>
      </c>
      <c r="F40" s="79">
        <v>2630.8362132099996</v>
      </c>
      <c r="G40" s="80">
        <v>384.98549537999997</v>
      </c>
      <c r="H40" s="81">
        <v>0.17142078604048239</v>
      </c>
    </row>
    <row r="41" spans="1:8" ht="15" customHeight="1" x14ac:dyDescent="0.25">
      <c r="A41" s="75" t="s">
        <v>106</v>
      </c>
      <c r="B41" s="76" t="s">
        <v>107</v>
      </c>
      <c r="C41" s="77">
        <v>60.181337679999999</v>
      </c>
      <c r="D41" s="88"/>
      <c r="E41" s="79">
        <v>1359.6897041900004</v>
      </c>
      <c r="F41" s="79">
        <v>541.80259086000001</v>
      </c>
      <c r="G41" s="80">
        <v>-817.88711333000037</v>
      </c>
      <c r="H41" s="81">
        <v>-0.60152482644357108</v>
      </c>
    </row>
    <row r="42" spans="1:8" ht="15" customHeight="1" x14ac:dyDescent="0.25">
      <c r="A42" s="75" t="s">
        <v>108</v>
      </c>
      <c r="B42" s="76" t="s">
        <v>109</v>
      </c>
      <c r="C42" s="77">
        <v>0</v>
      </c>
      <c r="D42" s="88"/>
      <c r="E42" s="79">
        <v>0</v>
      </c>
      <c r="F42" s="79">
        <v>0</v>
      </c>
      <c r="G42" s="80">
        <v>0</v>
      </c>
      <c r="H42" s="81" t="s">
        <v>37</v>
      </c>
    </row>
    <row r="43" spans="1:8" ht="15" customHeight="1" x14ac:dyDescent="0.25">
      <c r="A43" s="84" t="s">
        <v>110</v>
      </c>
      <c r="B43" s="47"/>
      <c r="C43" s="85">
        <v>321.22297177000002</v>
      </c>
      <c r="D43" s="70"/>
      <c r="E43" s="85">
        <v>4634.4471535300008</v>
      </c>
      <c r="F43" s="85">
        <v>4522.7146226200002</v>
      </c>
      <c r="G43" s="71">
        <v>-111.73253091000061</v>
      </c>
      <c r="H43" s="86">
        <v>-2.4109139064169782E-2</v>
      </c>
    </row>
    <row r="44" spans="1:8" ht="15" customHeight="1" x14ac:dyDescent="0.25">
      <c r="A44" s="75" t="s">
        <v>111</v>
      </c>
      <c r="B44" s="76" t="s">
        <v>112</v>
      </c>
      <c r="C44" s="77">
        <v>0</v>
      </c>
      <c r="D44" s="88"/>
      <c r="E44" s="79">
        <v>0</v>
      </c>
      <c r="F44" s="79">
        <v>0</v>
      </c>
      <c r="G44" s="80">
        <v>0</v>
      </c>
      <c r="H44" s="81" t="s">
        <v>37</v>
      </c>
    </row>
    <row r="45" spans="1:8" ht="15" customHeight="1" x14ac:dyDescent="0.25">
      <c r="A45" s="92" t="s">
        <v>113</v>
      </c>
      <c r="B45" s="94" t="s">
        <v>114</v>
      </c>
      <c r="C45" s="95">
        <v>321.22297177000002</v>
      </c>
      <c r="D45" s="96"/>
      <c r="E45" s="97">
        <v>4634.4471535300008</v>
      </c>
      <c r="F45" s="97">
        <v>4522.7146226200002</v>
      </c>
      <c r="G45" s="90">
        <v>-111.73253091000061</v>
      </c>
      <c r="H45" s="98">
        <v>-2.4109139064169782E-2</v>
      </c>
    </row>
    <row r="46" spans="1:8" ht="15" customHeight="1" x14ac:dyDescent="0.25">
      <c r="A46" s="101" t="s">
        <v>115</v>
      </c>
      <c r="B46" s="103"/>
      <c r="C46" s="104">
        <v>2909.3871381600002</v>
      </c>
      <c r="D46" s="105"/>
      <c r="E46" s="104">
        <v>13755.34879457</v>
      </c>
      <c r="F46" s="104">
        <v>15246.23093808</v>
      </c>
      <c r="G46" s="106">
        <v>1490.8821435100017</v>
      </c>
      <c r="H46" s="107">
        <v>0.10838562989391698</v>
      </c>
    </row>
    <row r="47" spans="1:8" ht="15" customHeight="1" x14ac:dyDescent="0.25">
      <c r="A47" s="110">
        <v>20</v>
      </c>
      <c r="B47" s="32" t="s">
        <v>73</v>
      </c>
      <c r="C47" s="77">
        <v>691.6607244999999</v>
      </c>
      <c r="D47" s="22"/>
      <c r="E47" s="79">
        <v>3832.1173940399995</v>
      </c>
      <c r="F47" s="77">
        <v>4228.6493684599991</v>
      </c>
      <c r="G47" s="80">
        <v>396.53197441999964</v>
      </c>
      <c r="H47" s="81">
        <v>0.10347594649284919</v>
      </c>
    </row>
    <row r="48" spans="1:8" ht="15" customHeight="1" x14ac:dyDescent="0.25">
      <c r="A48" s="110">
        <v>22</v>
      </c>
      <c r="B48" s="32" t="s">
        <v>77</v>
      </c>
      <c r="C48" s="77">
        <v>1808.75245135</v>
      </c>
      <c r="D48" s="22"/>
      <c r="E48" s="79">
        <v>8835.9612290699988</v>
      </c>
      <c r="F48" s="77">
        <v>9794.6992479300006</v>
      </c>
      <c r="G48" s="80">
        <v>958.73801886000183</v>
      </c>
      <c r="H48" s="81">
        <v>0.10850409978099362</v>
      </c>
    </row>
    <row r="49" spans="1:8" ht="15" customHeight="1" x14ac:dyDescent="0.25">
      <c r="A49" s="110">
        <v>24</v>
      </c>
      <c r="B49" s="32" t="s">
        <v>81</v>
      </c>
      <c r="C49" s="77">
        <v>42.177069099999997</v>
      </c>
      <c r="D49" s="22"/>
      <c r="E49" s="79">
        <v>448.85649930000005</v>
      </c>
      <c r="F49" s="77">
        <v>452.05102509</v>
      </c>
      <c r="G49" s="80">
        <v>3.1945257899999433</v>
      </c>
      <c r="H49" s="81">
        <v>7.1170313785851036E-3</v>
      </c>
    </row>
    <row r="50" spans="1:8" ht="15" customHeight="1" x14ac:dyDescent="0.25">
      <c r="A50" s="110">
        <v>42</v>
      </c>
      <c r="B50" s="32" t="s">
        <v>101</v>
      </c>
      <c r="C50" s="77">
        <v>189.34323815000002</v>
      </c>
      <c r="D50" s="22"/>
      <c r="E50" s="79">
        <v>356.20866794999995</v>
      </c>
      <c r="F50" s="77">
        <v>355.46136521</v>
      </c>
      <c r="G50" s="80">
        <v>-0.74730273999995234</v>
      </c>
      <c r="H50" s="81">
        <v>-2.0979353037665627E-3</v>
      </c>
    </row>
    <row r="51" spans="1:8" ht="15" customHeight="1" x14ac:dyDescent="0.25">
      <c r="A51" s="110">
        <v>44</v>
      </c>
      <c r="B51" s="32" t="s">
        <v>105</v>
      </c>
      <c r="C51" s="77">
        <v>174.73586424000001</v>
      </c>
      <c r="D51" s="21"/>
      <c r="E51" s="79">
        <v>278.64927183999998</v>
      </c>
      <c r="F51" s="77">
        <v>408.92821033999996</v>
      </c>
      <c r="G51" s="80">
        <v>130.27893849999998</v>
      </c>
      <c r="H51" s="81">
        <v>0.46753733695312127</v>
      </c>
    </row>
    <row r="52" spans="1:8" ht="15" customHeight="1" x14ac:dyDescent="0.25">
      <c r="A52" s="110">
        <v>45</v>
      </c>
      <c r="B52" s="32" t="s">
        <v>107</v>
      </c>
      <c r="C52" s="77">
        <v>2.7177908199999998</v>
      </c>
      <c r="D52" s="21"/>
      <c r="E52" s="79">
        <v>3.5557323700000003</v>
      </c>
      <c r="F52" s="77">
        <v>6.4417210499999999</v>
      </c>
      <c r="G52" s="80">
        <v>2.8859886799999996</v>
      </c>
      <c r="H52" s="81">
        <v>0.81164395395708566</v>
      </c>
    </row>
    <row r="53" spans="1:8" ht="15" customHeight="1" x14ac:dyDescent="0.25">
      <c r="A53" s="111">
        <v>46</v>
      </c>
      <c r="B53" s="112" t="s">
        <v>109</v>
      </c>
      <c r="C53" s="97">
        <v>0</v>
      </c>
      <c r="D53" s="50"/>
      <c r="E53" s="97">
        <v>0</v>
      </c>
      <c r="F53" s="95">
        <v>0</v>
      </c>
      <c r="G53" s="90">
        <v>0</v>
      </c>
      <c r="H53" s="98" t="s">
        <v>37</v>
      </c>
    </row>
    <row r="54" spans="1:8" ht="15" customHeight="1" x14ac:dyDescent="0.25">
      <c r="A54" s="45" t="s">
        <v>33</v>
      </c>
      <c r="B54" s="114"/>
      <c r="C54" s="23"/>
      <c r="D54" s="23"/>
      <c r="E54" s="115"/>
      <c r="F54" s="115"/>
      <c r="G54" s="116"/>
      <c r="H54" s="116"/>
    </row>
    <row r="55" spans="1:8" ht="15" customHeight="1" x14ac:dyDescent="0.25">
      <c r="A55" s="23"/>
      <c r="B55" s="23"/>
      <c r="C55" s="23"/>
      <c r="D55" s="23"/>
      <c r="E55" s="116"/>
      <c r="F55" s="116"/>
      <c r="G55" s="116"/>
      <c r="H55" s="116"/>
    </row>
  </sheetData>
  <mergeCells count="4">
    <mergeCell ref="A2:B4"/>
    <mergeCell ref="E2:H2"/>
    <mergeCell ref="E3:F3"/>
    <mergeCell ref="G3:H3"/>
  </mergeCells>
  <conditionalFormatting sqref="F7:F21 F23:F28 F30:F34 F36:F42 F44:F45">
    <cfRule type="colorScale" priority="1">
      <colorScale>
        <cfvo type="min"/>
        <cfvo type="max"/>
        <color rgb="FFFCFCFF"/>
        <color theme="0" tint="-0.249977111117893"/>
      </colorScale>
    </cfRule>
  </conditionalFormatting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29">
    <pageSetUpPr fitToPage="1"/>
  </sheetPr>
  <dimension ref="A1:K38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ht="15" customHeight="1" x14ac:dyDescent="0.25">
      <c r="A1" s="510" t="s">
        <v>358</v>
      </c>
    </row>
    <row r="2" spans="1:11" ht="77.25" customHeight="1" x14ac:dyDescent="0.25">
      <c r="A2" s="561" t="s">
        <v>10</v>
      </c>
      <c r="B2" s="561"/>
      <c r="C2" s="394" t="s">
        <v>27</v>
      </c>
      <c r="D2" s="395" t="s">
        <v>285</v>
      </c>
      <c r="E2" s="395" t="s">
        <v>286</v>
      </c>
      <c r="F2" s="396" t="s">
        <v>293</v>
      </c>
      <c r="G2" s="397" t="s">
        <v>288</v>
      </c>
      <c r="H2" s="397" t="s">
        <v>294</v>
      </c>
      <c r="I2" s="398" t="s">
        <v>253</v>
      </c>
      <c r="J2" s="399" t="s">
        <v>290</v>
      </c>
      <c r="K2" s="393"/>
    </row>
    <row r="3" spans="1:11" ht="15" customHeight="1" x14ac:dyDescent="0.25">
      <c r="A3" s="401" t="s">
        <v>43</v>
      </c>
      <c r="B3" s="401" t="s">
        <v>44</v>
      </c>
      <c r="C3" s="402">
        <v>6.1154199999999999E-3</v>
      </c>
      <c r="D3" s="403">
        <v>0</v>
      </c>
      <c r="E3" s="403">
        <v>1.39E-3</v>
      </c>
      <c r="F3" s="404">
        <v>4.7254200000000001E-3</v>
      </c>
      <c r="G3" s="405">
        <v>9.7305999999999998E-4</v>
      </c>
      <c r="H3" s="405">
        <v>0</v>
      </c>
      <c r="I3" s="406">
        <v>5.6984799999999988E-3</v>
      </c>
      <c r="J3" s="407">
        <v>-4.1694000000000106E-4</v>
      </c>
      <c r="K3" s="393"/>
    </row>
    <row r="4" spans="1:11" ht="15" customHeight="1" x14ac:dyDescent="0.25">
      <c r="A4" s="393" t="s">
        <v>45</v>
      </c>
      <c r="B4" s="393" t="s">
        <v>46</v>
      </c>
      <c r="C4" s="402">
        <v>0.88909894999999972</v>
      </c>
      <c r="D4" s="403">
        <v>0</v>
      </c>
      <c r="E4" s="403">
        <v>2.1656300000000003E-2</v>
      </c>
      <c r="F4" s="404">
        <v>0.86744265000000009</v>
      </c>
      <c r="G4" s="405">
        <v>-0.18846631999999999</v>
      </c>
      <c r="H4" s="405">
        <v>1.6007579999999997E-2</v>
      </c>
      <c r="I4" s="406">
        <v>0.69498390999999982</v>
      </c>
      <c r="J4" s="407">
        <v>-0.19411503999999991</v>
      </c>
      <c r="K4" s="393"/>
    </row>
    <row r="5" spans="1:11" ht="15" customHeight="1" x14ac:dyDescent="0.25">
      <c r="A5" s="393" t="s">
        <v>47</v>
      </c>
      <c r="B5" s="393" t="s">
        <v>48</v>
      </c>
      <c r="C5" s="402">
        <v>8.4786139999999996E-2</v>
      </c>
      <c r="D5" s="403">
        <v>0</v>
      </c>
      <c r="E5" s="403">
        <v>2.78496E-3</v>
      </c>
      <c r="F5" s="404">
        <v>8.2001179999999993E-2</v>
      </c>
      <c r="G5" s="405">
        <v>1.7453299999999994E-3</v>
      </c>
      <c r="H5" s="405">
        <v>0</v>
      </c>
      <c r="I5" s="406">
        <v>8.3746509999999996E-2</v>
      </c>
      <c r="J5" s="407">
        <v>-1.0396299999999997E-3</v>
      </c>
      <c r="K5" s="393"/>
    </row>
    <row r="6" spans="1:11" ht="15" customHeight="1" x14ac:dyDescent="0.25">
      <c r="A6" s="393" t="s">
        <v>49</v>
      </c>
      <c r="B6" s="393" t="s">
        <v>50</v>
      </c>
      <c r="C6" s="402">
        <v>5.62774E-3</v>
      </c>
      <c r="D6" s="403">
        <v>0</v>
      </c>
      <c r="E6" s="403">
        <v>4.5628600000000002E-3</v>
      </c>
      <c r="F6" s="404">
        <v>1.06488E-3</v>
      </c>
      <c r="G6" s="405">
        <v>0</v>
      </c>
      <c r="H6" s="405">
        <v>0</v>
      </c>
      <c r="I6" s="406">
        <v>1.06488E-3</v>
      </c>
      <c r="J6" s="407">
        <v>-4.5628600000000002E-3</v>
      </c>
      <c r="K6" s="393"/>
    </row>
    <row r="7" spans="1:11" ht="15" customHeight="1" x14ac:dyDescent="0.25">
      <c r="A7" s="393" t="s">
        <v>51</v>
      </c>
      <c r="B7" s="393" t="s">
        <v>52</v>
      </c>
      <c r="C7" s="402">
        <v>7.0487610000000006E-2</v>
      </c>
      <c r="D7" s="403">
        <v>0</v>
      </c>
      <c r="E7" s="403">
        <v>3.496E-3</v>
      </c>
      <c r="F7" s="404">
        <v>6.6991609999999993E-2</v>
      </c>
      <c r="G7" s="405">
        <v>2.0199200000000014E-3</v>
      </c>
      <c r="H7" s="405">
        <v>0</v>
      </c>
      <c r="I7" s="406">
        <v>6.9011529999999988E-2</v>
      </c>
      <c r="J7" s="407">
        <v>-1.4760800000000185E-3</v>
      </c>
      <c r="K7" s="393"/>
    </row>
    <row r="8" spans="1:11" ht="15" customHeight="1" x14ac:dyDescent="0.25">
      <c r="A8" s="393" t="s">
        <v>53</v>
      </c>
      <c r="B8" s="393" t="s">
        <v>54</v>
      </c>
      <c r="C8" s="402">
        <v>6.9944739999999991E-2</v>
      </c>
      <c r="D8" s="403">
        <v>0</v>
      </c>
      <c r="E8" s="403">
        <v>8.44752E-3</v>
      </c>
      <c r="F8" s="404">
        <v>6.1497219999999998E-2</v>
      </c>
      <c r="G8" s="405">
        <v>4.8474999999999994E-4</v>
      </c>
      <c r="H8" s="405">
        <v>0</v>
      </c>
      <c r="I8" s="406">
        <v>6.1981969999999997E-2</v>
      </c>
      <c r="J8" s="407">
        <v>-7.962769999999994E-3</v>
      </c>
      <c r="K8" s="393"/>
    </row>
    <row r="9" spans="1:11" ht="15" customHeight="1" x14ac:dyDescent="0.25">
      <c r="A9" s="393" t="s">
        <v>55</v>
      </c>
      <c r="B9" s="393" t="s">
        <v>56</v>
      </c>
      <c r="C9" s="402">
        <v>2.6439697499999992</v>
      </c>
      <c r="D9" s="403">
        <v>0</v>
      </c>
      <c r="E9" s="403">
        <v>2.7899399999999994E-2</v>
      </c>
      <c r="F9" s="404">
        <v>2.6160703500000002</v>
      </c>
      <c r="G9" s="405">
        <v>-0.45108444999999991</v>
      </c>
      <c r="H9" s="405">
        <v>-1.3604400000000001E-3</v>
      </c>
      <c r="I9" s="406">
        <v>2.1636254599999996</v>
      </c>
      <c r="J9" s="407">
        <v>-0.48034428999999967</v>
      </c>
      <c r="K9" s="393"/>
    </row>
    <row r="10" spans="1:11" ht="15" customHeight="1" x14ac:dyDescent="0.25">
      <c r="A10" s="393" t="s">
        <v>57</v>
      </c>
      <c r="B10" s="393" t="s">
        <v>58</v>
      </c>
      <c r="C10" s="402">
        <v>84.578890739999991</v>
      </c>
      <c r="D10" s="403">
        <v>0.30068287999999999</v>
      </c>
      <c r="E10" s="403">
        <v>0.33979168000000004</v>
      </c>
      <c r="F10" s="404">
        <v>83.938416180000004</v>
      </c>
      <c r="G10" s="405">
        <v>-0.62947287999999857</v>
      </c>
      <c r="H10" s="405">
        <v>0.24533334000000001</v>
      </c>
      <c r="I10" s="406">
        <v>83.554276640000012</v>
      </c>
      <c r="J10" s="407">
        <v>-1.0246140999999795</v>
      </c>
      <c r="K10" s="393"/>
    </row>
    <row r="11" spans="1:11" ht="15" customHeight="1" x14ac:dyDescent="0.25">
      <c r="A11" s="393" t="s">
        <v>59</v>
      </c>
      <c r="B11" s="393" t="s">
        <v>60</v>
      </c>
      <c r="C11" s="402">
        <v>3.5461212000000004</v>
      </c>
      <c r="D11" s="403">
        <v>4.6401230000000002E-2</v>
      </c>
      <c r="E11" s="403">
        <v>1.1116829999999999E-2</v>
      </c>
      <c r="F11" s="404">
        <v>3.4886031400000004</v>
      </c>
      <c r="G11" s="405">
        <v>-0.51045501000000004</v>
      </c>
      <c r="H11" s="405">
        <v>6.5370399999999974E-3</v>
      </c>
      <c r="I11" s="406">
        <v>2.9846851700000001</v>
      </c>
      <c r="J11" s="407">
        <v>-0.56143603000000031</v>
      </c>
      <c r="K11" s="393"/>
    </row>
    <row r="12" spans="1:11" ht="15" customHeight="1" x14ac:dyDescent="0.25">
      <c r="A12" s="393" t="s">
        <v>61</v>
      </c>
      <c r="B12" s="393" t="s">
        <v>62</v>
      </c>
      <c r="C12" s="402">
        <v>664.49084856999957</v>
      </c>
      <c r="D12" s="403">
        <v>2.2779999999999998E-2</v>
      </c>
      <c r="E12" s="403">
        <v>2.4855720000000001E-2</v>
      </c>
      <c r="F12" s="404">
        <v>664.44321284999967</v>
      </c>
      <c r="G12" s="405">
        <v>10.971069209999914</v>
      </c>
      <c r="H12" s="405">
        <v>0.20179154000000002</v>
      </c>
      <c r="I12" s="406">
        <v>675.61607360000016</v>
      </c>
      <c r="J12" s="409">
        <v>11.125225030000593</v>
      </c>
      <c r="K12" s="393"/>
    </row>
    <row r="13" spans="1:11" ht="15" customHeight="1" x14ac:dyDescent="0.25">
      <c r="A13" s="393" t="s">
        <v>63</v>
      </c>
      <c r="B13" s="393" t="s">
        <v>64</v>
      </c>
      <c r="C13" s="402">
        <v>26.508807640000015</v>
      </c>
      <c r="D13" s="403">
        <v>0</v>
      </c>
      <c r="E13" s="403">
        <v>0.95300587999999986</v>
      </c>
      <c r="F13" s="404">
        <v>25.555801760000005</v>
      </c>
      <c r="G13" s="405">
        <v>0.46492253999999966</v>
      </c>
      <c r="H13" s="405">
        <v>2.9422928200000005</v>
      </c>
      <c r="I13" s="406">
        <v>28.963017120000018</v>
      </c>
      <c r="J13" s="409">
        <v>2.4542094800000029</v>
      </c>
      <c r="K13" s="393"/>
    </row>
    <row r="14" spans="1:11" ht="15" customHeight="1" x14ac:dyDescent="0.25">
      <c r="A14" s="393" t="s">
        <v>65</v>
      </c>
      <c r="B14" s="393" t="s">
        <v>66</v>
      </c>
      <c r="C14" s="402">
        <v>128.27577531000003</v>
      </c>
      <c r="D14" s="403">
        <v>2.6532339999999998E-2</v>
      </c>
      <c r="E14" s="403">
        <v>0.36500836999999997</v>
      </c>
      <c r="F14" s="404">
        <v>127.8842346</v>
      </c>
      <c r="G14" s="405">
        <v>-39.032817559999991</v>
      </c>
      <c r="H14" s="405">
        <v>2.2172659000000001</v>
      </c>
      <c r="I14" s="406">
        <v>91.068682939999988</v>
      </c>
      <c r="J14" s="409">
        <v>-37.207092370000041</v>
      </c>
      <c r="K14" s="393"/>
    </row>
    <row r="15" spans="1:11" ht="15" customHeight="1" x14ac:dyDescent="0.25">
      <c r="A15" s="393" t="s">
        <v>196</v>
      </c>
      <c r="B15" s="393" t="s">
        <v>67</v>
      </c>
      <c r="C15" s="402">
        <v>32686.498687689993</v>
      </c>
      <c r="D15" s="403">
        <v>0</v>
      </c>
      <c r="E15" s="403">
        <v>0</v>
      </c>
      <c r="F15" s="404">
        <v>32686.498687689989</v>
      </c>
      <c r="G15" s="405">
        <v>-98.080160679998698</v>
      </c>
      <c r="H15" s="405">
        <v>0</v>
      </c>
      <c r="I15" s="406">
        <v>32588.418527009973</v>
      </c>
      <c r="J15" s="409">
        <v>-98.080160680019617</v>
      </c>
      <c r="K15" s="393"/>
    </row>
    <row r="16" spans="1:11" ht="15" customHeight="1" x14ac:dyDescent="0.25">
      <c r="A16" s="393" t="s">
        <v>68</v>
      </c>
      <c r="B16" s="393" t="s">
        <v>291</v>
      </c>
      <c r="C16" s="402">
        <v>8.8825469099999967</v>
      </c>
      <c r="D16" s="403">
        <v>0</v>
      </c>
      <c r="E16" s="403">
        <v>9.8790000000000006E-3</v>
      </c>
      <c r="F16" s="404">
        <v>8.8726679100000005</v>
      </c>
      <c r="G16" s="405">
        <v>0.50566160000000004</v>
      </c>
      <c r="H16" s="405">
        <v>-1.899116E-2</v>
      </c>
      <c r="I16" s="406">
        <v>9.3593383499999998</v>
      </c>
      <c r="J16" s="409">
        <v>0.47679144000000306</v>
      </c>
      <c r="K16" s="393"/>
    </row>
    <row r="17" spans="1:11" ht="15" customHeight="1" x14ac:dyDescent="0.25">
      <c r="A17" s="393" t="s">
        <v>70</v>
      </c>
      <c r="B17" s="393" t="s">
        <v>71</v>
      </c>
      <c r="C17" s="402">
        <v>20.134499310000002</v>
      </c>
      <c r="D17" s="403">
        <v>0</v>
      </c>
      <c r="E17" s="403">
        <v>1.4520000000000002E-2</v>
      </c>
      <c r="F17" s="404">
        <v>20.119979309999998</v>
      </c>
      <c r="G17" s="405">
        <v>6.1018424799999993</v>
      </c>
      <c r="H17" s="405">
        <v>0</v>
      </c>
      <c r="I17" s="406">
        <v>26.22182179</v>
      </c>
      <c r="J17" s="409">
        <v>6.0873224799999974</v>
      </c>
      <c r="K17" s="393"/>
    </row>
    <row r="18" spans="1:11" ht="15" customHeight="1" x14ac:dyDescent="0.25">
      <c r="A18" s="393" t="s">
        <v>22</v>
      </c>
      <c r="B18" s="393" t="s">
        <v>73</v>
      </c>
      <c r="C18" s="402">
        <v>4709.4103560900003</v>
      </c>
      <c r="D18" s="403">
        <v>0</v>
      </c>
      <c r="E18" s="403">
        <v>1.7014979999999996E-2</v>
      </c>
      <c r="F18" s="404">
        <v>4709.3933411099988</v>
      </c>
      <c r="G18" s="405">
        <v>8.9056467900000005</v>
      </c>
      <c r="H18" s="405">
        <v>0</v>
      </c>
      <c r="I18" s="406">
        <v>4718.2989879000006</v>
      </c>
      <c r="J18" s="409">
        <v>8.8886318100003336</v>
      </c>
      <c r="K18" s="393"/>
    </row>
    <row r="19" spans="1:11" ht="15" customHeight="1" x14ac:dyDescent="0.25">
      <c r="A19" s="393" t="s">
        <v>74</v>
      </c>
      <c r="B19" s="393" t="s">
        <v>75</v>
      </c>
      <c r="C19" s="402">
        <v>640.31459609999979</v>
      </c>
      <c r="D19" s="403">
        <v>0</v>
      </c>
      <c r="E19" s="403">
        <v>0.22671574999999999</v>
      </c>
      <c r="F19" s="404">
        <v>640.08788034999998</v>
      </c>
      <c r="G19" s="405">
        <v>2.0970180699999994</v>
      </c>
      <c r="H19" s="405">
        <v>0</v>
      </c>
      <c r="I19" s="406">
        <v>642.18489841999985</v>
      </c>
      <c r="J19" s="409">
        <v>1.8703023200000644</v>
      </c>
      <c r="K19" s="393"/>
    </row>
    <row r="20" spans="1:11" ht="15" customHeight="1" x14ac:dyDescent="0.25">
      <c r="A20" s="393" t="s">
        <v>76</v>
      </c>
      <c r="B20" s="393" t="s">
        <v>77</v>
      </c>
      <c r="C20" s="402">
        <v>31.035693509999998</v>
      </c>
      <c r="D20" s="403">
        <v>0</v>
      </c>
      <c r="E20" s="403">
        <v>0</v>
      </c>
      <c r="F20" s="404">
        <v>31.035693509999998</v>
      </c>
      <c r="G20" s="405">
        <v>0</v>
      </c>
      <c r="H20" s="405">
        <v>0</v>
      </c>
      <c r="I20" s="406">
        <v>31.035693509999998</v>
      </c>
      <c r="J20" s="409">
        <v>0</v>
      </c>
      <c r="K20" s="393"/>
    </row>
    <row r="21" spans="1:11" ht="15" customHeight="1" x14ac:dyDescent="0.25">
      <c r="A21" s="393" t="s">
        <v>78</v>
      </c>
      <c r="B21" s="393" t="s">
        <v>79</v>
      </c>
      <c r="C21" s="402">
        <v>1070.7944275499999</v>
      </c>
      <c r="D21" s="403">
        <v>0</v>
      </c>
      <c r="E21" s="403">
        <v>2.7953399999999995E-3</v>
      </c>
      <c r="F21" s="404">
        <v>1070.7916322099995</v>
      </c>
      <c r="G21" s="405">
        <v>-14.715820010000007</v>
      </c>
      <c r="H21" s="405">
        <v>0</v>
      </c>
      <c r="I21" s="406">
        <v>1056.0758122000002</v>
      </c>
      <c r="J21" s="409">
        <v>-14.718615349999709</v>
      </c>
      <c r="K21" s="393"/>
    </row>
    <row r="22" spans="1:11" ht="15" customHeight="1" x14ac:dyDescent="0.25">
      <c r="A22" s="393" t="s">
        <v>80</v>
      </c>
      <c r="B22" s="393" t="s">
        <v>81</v>
      </c>
      <c r="C22" s="402">
        <v>34.557546619999989</v>
      </c>
      <c r="D22" s="403">
        <v>0</v>
      </c>
      <c r="E22" s="403">
        <v>0</v>
      </c>
      <c r="F22" s="404">
        <v>34.557546619999989</v>
      </c>
      <c r="G22" s="405">
        <v>-4.747727359999999</v>
      </c>
      <c r="H22" s="405">
        <v>0</v>
      </c>
      <c r="I22" s="406">
        <v>29.809819260000001</v>
      </c>
      <c r="J22" s="409">
        <v>-4.7477273599999883</v>
      </c>
      <c r="K22" s="393"/>
    </row>
    <row r="23" spans="1:11" ht="15" customHeight="1" x14ac:dyDescent="0.25">
      <c r="A23" s="393" t="s">
        <v>82</v>
      </c>
      <c r="B23" s="393" t="s">
        <v>83</v>
      </c>
      <c r="C23" s="402">
        <v>4110.967793079999</v>
      </c>
      <c r="D23" s="403">
        <v>0</v>
      </c>
      <c r="E23" s="403">
        <v>44.091743229999999</v>
      </c>
      <c r="F23" s="404">
        <v>4066.8760498500001</v>
      </c>
      <c r="G23" s="405">
        <v>7.2136189799999997</v>
      </c>
      <c r="H23" s="405">
        <v>0</v>
      </c>
      <c r="I23" s="406">
        <v>4074.089668829999</v>
      </c>
      <c r="J23" s="409">
        <v>-36.878124249999928</v>
      </c>
      <c r="K23" s="393"/>
    </row>
    <row r="24" spans="1:11" ht="15" customHeight="1" x14ac:dyDescent="0.25">
      <c r="A24" s="393" t="s">
        <v>85</v>
      </c>
      <c r="B24" s="393" t="s">
        <v>86</v>
      </c>
      <c r="C24" s="402">
        <v>34.072313909999977</v>
      </c>
      <c r="D24" s="403">
        <v>8.201410000000001E-3</v>
      </c>
      <c r="E24" s="403">
        <v>0.47453292000000002</v>
      </c>
      <c r="F24" s="404">
        <v>33.589579579999999</v>
      </c>
      <c r="G24" s="405">
        <v>-0.88985171999999968</v>
      </c>
      <c r="H24" s="405">
        <v>0.42522689000000002</v>
      </c>
      <c r="I24" s="406">
        <v>33.124954749999993</v>
      </c>
      <c r="J24" s="409">
        <v>-0.94735915999998355</v>
      </c>
      <c r="K24" s="393"/>
    </row>
    <row r="25" spans="1:11" ht="15" customHeight="1" x14ac:dyDescent="0.25">
      <c r="A25" s="393" t="s">
        <v>87</v>
      </c>
      <c r="B25" s="393" t="s">
        <v>88</v>
      </c>
      <c r="C25" s="402">
        <v>1.92584047</v>
      </c>
      <c r="D25" s="403">
        <v>0</v>
      </c>
      <c r="E25" s="403">
        <v>2.9657639999999999E-2</v>
      </c>
      <c r="F25" s="404">
        <v>1.8961828300000003</v>
      </c>
      <c r="G25" s="405">
        <v>2.5323439999999961E-2</v>
      </c>
      <c r="H25" s="405">
        <v>0</v>
      </c>
      <c r="I25" s="406">
        <v>1.9215062699999998</v>
      </c>
      <c r="J25" s="409">
        <v>-4.3342000000001768E-3</v>
      </c>
      <c r="K25" s="393"/>
    </row>
    <row r="26" spans="1:11" ht="15" customHeight="1" x14ac:dyDescent="0.25">
      <c r="A26" s="393" t="s">
        <v>89</v>
      </c>
      <c r="B26" s="393" t="s">
        <v>90</v>
      </c>
      <c r="C26" s="402">
        <v>2.4070311899999992</v>
      </c>
      <c r="D26" s="403">
        <v>0</v>
      </c>
      <c r="E26" s="403">
        <v>4.4284299999999988E-3</v>
      </c>
      <c r="F26" s="404">
        <v>2.4026027599999997</v>
      </c>
      <c r="G26" s="405">
        <v>-3.8473600000000227E-3</v>
      </c>
      <c r="H26" s="405">
        <v>0</v>
      </c>
      <c r="I26" s="406">
        <v>2.3987553999999998</v>
      </c>
      <c r="J26" s="409">
        <v>-8.27578999999945E-3</v>
      </c>
      <c r="K26" s="393"/>
    </row>
    <row r="27" spans="1:11" ht="15" customHeight="1" x14ac:dyDescent="0.25">
      <c r="A27" s="393" t="s">
        <v>91</v>
      </c>
      <c r="B27" s="393" t="s">
        <v>92</v>
      </c>
      <c r="C27" s="402">
        <v>0.91809695000000002</v>
      </c>
      <c r="D27" s="403">
        <v>0</v>
      </c>
      <c r="E27" s="403">
        <v>0</v>
      </c>
      <c r="F27" s="404">
        <v>0.91809695000000002</v>
      </c>
      <c r="G27" s="405">
        <v>-2.2644879999999999E-2</v>
      </c>
      <c r="H27" s="405">
        <v>0</v>
      </c>
      <c r="I27" s="406">
        <v>0.89545206999999993</v>
      </c>
      <c r="J27" s="409">
        <v>-2.2644880000000089E-2</v>
      </c>
      <c r="K27" s="393"/>
    </row>
    <row r="28" spans="1:11" ht="15" customHeight="1" x14ac:dyDescent="0.25">
      <c r="A28" s="393" t="s">
        <v>93</v>
      </c>
      <c r="B28" s="393" t="s">
        <v>94</v>
      </c>
      <c r="C28" s="402">
        <v>0</v>
      </c>
      <c r="D28" s="403">
        <v>0</v>
      </c>
      <c r="E28" s="403">
        <v>0</v>
      </c>
      <c r="F28" s="404">
        <v>0</v>
      </c>
      <c r="G28" s="405">
        <v>1.7454799999999998E-3</v>
      </c>
      <c r="H28" s="405">
        <v>0</v>
      </c>
      <c r="I28" s="406">
        <v>1.7454799999999998E-3</v>
      </c>
      <c r="J28" s="409">
        <v>1.7454799999999998E-3</v>
      </c>
      <c r="K28" s="393"/>
    </row>
    <row r="29" spans="1:11" ht="15" customHeight="1" x14ac:dyDescent="0.25">
      <c r="A29" s="393" t="s">
        <v>96</v>
      </c>
      <c r="B29" s="393" t="s">
        <v>97</v>
      </c>
      <c r="C29" s="402">
        <v>529.39292373000023</v>
      </c>
      <c r="D29" s="403">
        <v>0</v>
      </c>
      <c r="E29" s="403">
        <v>0.23003012999999992</v>
      </c>
      <c r="F29" s="404">
        <v>529.16289359999996</v>
      </c>
      <c r="G29" s="405">
        <v>-19.456206060000007</v>
      </c>
      <c r="H29" s="405">
        <v>0.70757935999999999</v>
      </c>
      <c r="I29" s="406">
        <v>510.41426690000009</v>
      </c>
      <c r="J29" s="409">
        <v>-18.978656830000148</v>
      </c>
      <c r="K29" s="393"/>
    </row>
    <row r="30" spans="1:11" ht="15" customHeight="1" x14ac:dyDescent="0.25">
      <c r="A30" s="393" t="s">
        <v>98</v>
      </c>
      <c r="B30" s="393" t="s">
        <v>99</v>
      </c>
      <c r="C30" s="402">
        <v>227.05361293999997</v>
      </c>
      <c r="D30" s="403">
        <v>0</v>
      </c>
      <c r="E30" s="403">
        <v>3.6421080000000002E-2</v>
      </c>
      <c r="F30" s="404">
        <v>227.01719186000003</v>
      </c>
      <c r="G30" s="405">
        <v>-10.314718759999991</v>
      </c>
      <c r="H30" s="405">
        <v>0.12993085000000001</v>
      </c>
      <c r="I30" s="406">
        <v>216.8324039499999</v>
      </c>
      <c r="J30" s="409">
        <v>-10.221208990000065</v>
      </c>
      <c r="K30" s="393"/>
    </row>
    <row r="31" spans="1:11" ht="15" customHeight="1" x14ac:dyDescent="0.25">
      <c r="A31" s="393" t="s">
        <v>100</v>
      </c>
      <c r="B31" s="393" t="s">
        <v>101</v>
      </c>
      <c r="C31" s="402">
        <v>206.80111395999987</v>
      </c>
      <c r="D31" s="403">
        <v>0.12913358</v>
      </c>
      <c r="E31" s="403">
        <v>3.0738000000000001E-2</v>
      </c>
      <c r="F31" s="404">
        <v>206.64124237999999</v>
      </c>
      <c r="G31" s="405">
        <v>43.070424120000006</v>
      </c>
      <c r="H31" s="405">
        <v>3.7228088100000005</v>
      </c>
      <c r="I31" s="406">
        <v>253.43447531000004</v>
      </c>
      <c r="J31" s="409">
        <v>46.633361350000172</v>
      </c>
      <c r="K31" s="393"/>
    </row>
    <row r="32" spans="1:11" ht="15" customHeight="1" x14ac:dyDescent="0.25">
      <c r="A32" s="393" t="s">
        <v>102</v>
      </c>
      <c r="B32" s="393" t="s">
        <v>103</v>
      </c>
      <c r="C32" s="402">
        <v>120.29836617999999</v>
      </c>
      <c r="D32" s="403">
        <v>0</v>
      </c>
      <c r="E32" s="403">
        <v>0</v>
      </c>
      <c r="F32" s="404">
        <v>120.29836617999999</v>
      </c>
      <c r="G32" s="405">
        <v>2.8171420000000114E-2</v>
      </c>
      <c r="H32" s="405">
        <v>0</v>
      </c>
      <c r="I32" s="406">
        <v>120.32653759999998</v>
      </c>
      <c r="J32" s="409">
        <v>2.8171419999992509E-2</v>
      </c>
      <c r="K32" s="393"/>
    </row>
    <row r="33" spans="1:11" ht="15" customHeight="1" x14ac:dyDescent="0.25">
      <c r="A33" s="393" t="s">
        <v>104</v>
      </c>
      <c r="B33" s="393" t="s">
        <v>105</v>
      </c>
      <c r="C33" s="402">
        <v>415.20228593999991</v>
      </c>
      <c r="D33" s="403">
        <v>0</v>
      </c>
      <c r="E33" s="403">
        <v>0</v>
      </c>
      <c r="F33" s="404">
        <v>415.20228593999991</v>
      </c>
      <c r="G33" s="405">
        <v>0</v>
      </c>
      <c r="H33" s="405">
        <v>0</v>
      </c>
      <c r="I33" s="406">
        <v>415.20228593999991</v>
      </c>
      <c r="J33" s="409">
        <v>0</v>
      </c>
      <c r="K33" s="393"/>
    </row>
    <row r="34" spans="1:11" ht="15" customHeight="1" x14ac:dyDescent="0.25">
      <c r="A34" s="393" t="s">
        <v>106</v>
      </c>
      <c r="B34" s="393" t="s">
        <v>107</v>
      </c>
      <c r="C34" s="402">
        <v>240.16024457999993</v>
      </c>
      <c r="D34" s="403">
        <v>8.3776077000000004</v>
      </c>
      <c r="E34" s="403">
        <v>15.211646270000001</v>
      </c>
      <c r="F34" s="404">
        <v>216.57099060999997</v>
      </c>
      <c r="G34" s="405">
        <v>-17.523119579999992</v>
      </c>
      <c r="H34" s="405">
        <v>1.3936797299999999</v>
      </c>
      <c r="I34" s="406">
        <v>200.44155075999998</v>
      </c>
      <c r="J34" s="409">
        <v>-39.718693819999942</v>
      </c>
      <c r="K34" s="393"/>
    </row>
    <row r="35" spans="1:11" ht="15" customHeight="1" x14ac:dyDescent="0.25">
      <c r="A35" s="393" t="s">
        <v>108</v>
      </c>
      <c r="B35" s="393" t="s">
        <v>109</v>
      </c>
      <c r="C35" s="402">
        <v>0</v>
      </c>
      <c r="D35" s="403">
        <v>0</v>
      </c>
      <c r="E35" s="403">
        <v>0</v>
      </c>
      <c r="F35" s="404">
        <v>0</v>
      </c>
      <c r="G35" s="405">
        <v>79.774130819999996</v>
      </c>
      <c r="H35" s="405">
        <v>0</v>
      </c>
      <c r="I35" s="406">
        <v>79.774130819999996</v>
      </c>
      <c r="J35" s="409">
        <v>79.774130819999996</v>
      </c>
      <c r="K35" s="393"/>
    </row>
    <row r="36" spans="1:11" ht="15" customHeight="1" x14ac:dyDescent="0.25">
      <c r="A36" s="393" t="s">
        <v>111</v>
      </c>
      <c r="B36" s="393" t="s">
        <v>112</v>
      </c>
      <c r="C36" s="402">
        <v>1103.2563103</v>
      </c>
      <c r="D36" s="403">
        <v>0</v>
      </c>
      <c r="E36" s="403">
        <v>0</v>
      </c>
      <c r="F36" s="404">
        <v>1103.2563102999998</v>
      </c>
      <c r="G36" s="405">
        <v>64.552724920000017</v>
      </c>
      <c r="H36" s="405">
        <v>0</v>
      </c>
      <c r="I36" s="406">
        <v>1167.8090352200002</v>
      </c>
      <c r="J36" s="409">
        <v>64.552724920000173</v>
      </c>
      <c r="K36" s="393"/>
    </row>
    <row r="37" spans="1:11" ht="15" customHeight="1" x14ac:dyDescent="0.25">
      <c r="A37" s="393" t="s">
        <v>113</v>
      </c>
      <c r="B37" s="393" t="s">
        <v>114</v>
      </c>
      <c r="C37" s="402">
        <v>0</v>
      </c>
      <c r="D37" s="403">
        <v>0</v>
      </c>
      <c r="E37" s="403">
        <v>0</v>
      </c>
      <c r="F37" s="404">
        <v>0</v>
      </c>
      <c r="G37" s="405">
        <v>0</v>
      </c>
      <c r="H37" s="405">
        <v>0</v>
      </c>
      <c r="I37" s="406">
        <v>0</v>
      </c>
      <c r="J37" s="409">
        <v>0</v>
      </c>
      <c r="K37" s="393"/>
    </row>
    <row r="38" spans="1:11" ht="15" customHeight="1" x14ac:dyDescent="0.25">
      <c r="A38" s="410" t="s">
        <v>292</v>
      </c>
      <c r="B38" s="410"/>
      <c r="C38" s="411">
        <v>47105.254760819989</v>
      </c>
      <c r="D38" s="412">
        <v>8.9113391400000008</v>
      </c>
      <c r="E38" s="412">
        <v>62.144138290000001</v>
      </c>
      <c r="F38" s="413">
        <v>47034.19928339</v>
      </c>
      <c r="G38" s="414">
        <v>17.151130300001284</v>
      </c>
      <c r="H38" s="414">
        <v>11.988102260000003</v>
      </c>
      <c r="I38" s="415">
        <v>47063.338515949967</v>
      </c>
      <c r="J38" s="416">
        <v>-41.916244870022638</v>
      </c>
      <c r="K38" s="393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17">
    <pageSetUpPr fitToPage="1"/>
  </sheetPr>
  <dimension ref="A1:N52"/>
  <sheetViews>
    <sheetView showGridLines="0" zoomScaleNormal="100" workbookViewId="0"/>
  </sheetViews>
  <sheetFormatPr baseColWidth="10" defaultColWidth="9.875" defaultRowHeight="15.75" x14ac:dyDescent="0.25"/>
  <cols>
    <col min="1" max="1" width="3" customWidth="1"/>
    <col min="2" max="2" width="34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510" t="s">
        <v>360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</row>
    <row r="2" spans="1:14" ht="14.25" customHeight="1" x14ac:dyDescent="0.25">
      <c r="A2" s="589" t="s">
        <v>295</v>
      </c>
      <c r="B2" s="589"/>
      <c r="C2" s="591" t="s">
        <v>296</v>
      </c>
      <c r="D2" s="591"/>
      <c r="E2" s="591"/>
      <c r="F2" s="591"/>
      <c r="G2" s="591"/>
      <c r="H2" s="419"/>
      <c r="I2" s="550" t="s">
        <v>297</v>
      </c>
      <c r="J2" s="550"/>
      <c r="K2" s="550"/>
      <c r="L2" s="550"/>
      <c r="M2" s="121"/>
      <c r="N2" s="592" t="s">
        <v>298</v>
      </c>
    </row>
    <row r="3" spans="1:14" ht="48" x14ac:dyDescent="0.25">
      <c r="A3" s="590"/>
      <c r="B3" s="590"/>
      <c r="C3" s="420" t="s">
        <v>299</v>
      </c>
      <c r="D3" s="421" t="s">
        <v>300</v>
      </c>
      <c r="E3" s="421" t="s">
        <v>301</v>
      </c>
      <c r="F3" s="421" t="s">
        <v>302</v>
      </c>
      <c r="G3" s="421" t="s">
        <v>303</v>
      </c>
      <c r="H3" s="58"/>
      <c r="I3" s="422" t="s">
        <v>304</v>
      </c>
      <c r="J3" s="421" t="s">
        <v>301</v>
      </c>
      <c r="K3" s="421" t="s">
        <v>302</v>
      </c>
      <c r="L3" s="421" t="s">
        <v>303</v>
      </c>
      <c r="M3" s="421"/>
      <c r="N3" s="593"/>
    </row>
    <row r="4" spans="1:14" ht="15" customHeight="1" x14ac:dyDescent="0.25">
      <c r="A4" s="423" t="s">
        <v>305</v>
      </c>
      <c r="B4" s="424"/>
      <c r="C4" s="425">
        <v>2104.8433221699997</v>
      </c>
      <c r="D4" s="425">
        <v>9009.4708597199988</v>
      </c>
      <c r="E4" s="425">
        <v>96.973528340000001</v>
      </c>
      <c r="F4" s="425">
        <v>29.131942590000001</v>
      </c>
      <c r="G4" s="425">
        <v>11240.419652819999</v>
      </c>
      <c r="H4" s="426"/>
      <c r="I4" s="425">
        <v>7988.1481321999981</v>
      </c>
      <c r="J4" s="425">
        <v>0.13773959</v>
      </c>
      <c r="K4" s="425">
        <v>13.71721483</v>
      </c>
      <c r="L4" s="425">
        <v>8002.0030866199977</v>
      </c>
      <c r="M4" s="426"/>
      <c r="N4" s="425">
        <v>-3238.4165662000014</v>
      </c>
    </row>
    <row r="5" spans="1:14" ht="15" customHeight="1" x14ac:dyDescent="0.25">
      <c r="A5" s="67" t="s">
        <v>42</v>
      </c>
      <c r="B5" s="68"/>
      <c r="C5" s="390">
        <v>956.48163563999992</v>
      </c>
      <c r="D5" s="390">
        <v>140.57546948000001</v>
      </c>
      <c r="E5" s="390">
        <v>91.958138529999999</v>
      </c>
      <c r="F5" s="390">
        <v>0.40602638999999996</v>
      </c>
      <c r="G5" s="390">
        <v>1189.4212700400001</v>
      </c>
      <c r="H5" s="70"/>
      <c r="I5" s="390">
        <v>5844.2095812899979</v>
      </c>
      <c r="J5" s="390">
        <v>6.3163869999999997E-2</v>
      </c>
      <c r="K5" s="390">
        <v>0.29459605</v>
      </c>
      <c r="L5" s="390">
        <v>5844.5673412099977</v>
      </c>
      <c r="M5" s="70"/>
      <c r="N5" s="334">
        <v>4655.1460711699974</v>
      </c>
    </row>
    <row r="6" spans="1:14" ht="15" customHeight="1" collapsed="1" x14ac:dyDescent="0.25">
      <c r="A6" s="131" t="s">
        <v>43</v>
      </c>
      <c r="B6" s="132" t="s">
        <v>44</v>
      </c>
      <c r="C6" s="385">
        <v>0.99283451999999983</v>
      </c>
      <c r="D6" s="385">
        <v>0</v>
      </c>
      <c r="E6" s="385">
        <v>0</v>
      </c>
      <c r="F6" s="385">
        <v>0</v>
      </c>
      <c r="G6" s="385">
        <v>0.99283451999999983</v>
      </c>
      <c r="H6" s="385"/>
      <c r="I6" s="385">
        <v>6.6752000000000001E-4</v>
      </c>
      <c r="J6" s="385">
        <v>0</v>
      </c>
      <c r="K6" s="385">
        <v>1.65E-4</v>
      </c>
      <c r="L6" s="385">
        <v>8.3252E-4</v>
      </c>
      <c r="M6" s="385"/>
      <c r="N6" s="427">
        <v>-0.99200199999999983</v>
      </c>
    </row>
    <row r="7" spans="1:14" ht="15" customHeight="1" x14ac:dyDescent="0.25">
      <c r="A7" s="131" t="s">
        <v>45</v>
      </c>
      <c r="B7" s="132" t="s">
        <v>46</v>
      </c>
      <c r="C7" s="385">
        <v>16.098491599999999</v>
      </c>
      <c r="D7" s="385">
        <v>9.2199883200000006</v>
      </c>
      <c r="E7" s="385">
        <v>3.82745E-3</v>
      </c>
      <c r="F7" s="385">
        <v>1.06E-2</v>
      </c>
      <c r="G7" s="385">
        <v>25.332907370000001</v>
      </c>
      <c r="H7" s="385"/>
      <c r="I7" s="385">
        <v>8.3804640000000014E-2</v>
      </c>
      <c r="J7" s="385">
        <v>0</v>
      </c>
      <c r="K7" s="385">
        <v>3.8215499999999999E-3</v>
      </c>
      <c r="L7" s="385">
        <v>8.762619000000002E-2</v>
      </c>
      <c r="M7" s="385"/>
      <c r="N7" s="427">
        <v>-25.245281179999999</v>
      </c>
    </row>
    <row r="8" spans="1:14" ht="15" customHeight="1" x14ac:dyDescent="0.25">
      <c r="A8" s="131" t="s">
        <v>47</v>
      </c>
      <c r="B8" s="132" t="s">
        <v>48</v>
      </c>
      <c r="C8" s="385">
        <v>1.6404262700000001</v>
      </c>
      <c r="D8" s="385">
        <v>0.12146043000000001</v>
      </c>
      <c r="E8" s="385">
        <v>0</v>
      </c>
      <c r="F8" s="385">
        <v>0</v>
      </c>
      <c r="G8" s="385">
        <v>1.7618867</v>
      </c>
      <c r="H8" s="385"/>
      <c r="I8" s="385">
        <v>1.106004E-2</v>
      </c>
      <c r="J8" s="385">
        <v>0</v>
      </c>
      <c r="K8" s="385">
        <v>4.6415999999999997E-4</v>
      </c>
      <c r="L8" s="385">
        <v>1.15242E-2</v>
      </c>
      <c r="M8" s="385"/>
      <c r="N8" s="427">
        <v>-1.7503625</v>
      </c>
    </row>
    <row r="9" spans="1:14" ht="15" customHeight="1" x14ac:dyDescent="0.25">
      <c r="A9" s="131" t="s">
        <v>49</v>
      </c>
      <c r="B9" s="132" t="s">
        <v>50</v>
      </c>
      <c r="C9" s="385">
        <v>2.0961984</v>
      </c>
      <c r="D9" s="385">
        <v>7.6999999999999996E-4</v>
      </c>
      <c r="E9" s="385">
        <v>0</v>
      </c>
      <c r="F9" s="385">
        <v>0</v>
      </c>
      <c r="G9" s="385">
        <v>2.0969684000000002</v>
      </c>
      <c r="H9" s="385"/>
      <c r="I9" s="385">
        <v>1.7747999999999999E-4</v>
      </c>
      <c r="J9" s="385">
        <v>0</v>
      </c>
      <c r="K9" s="385">
        <v>5.9380999999999995E-4</v>
      </c>
      <c r="L9" s="385">
        <v>7.7129E-4</v>
      </c>
      <c r="M9" s="385"/>
      <c r="N9" s="427">
        <v>-2.0961971100000003</v>
      </c>
    </row>
    <row r="10" spans="1:14" ht="15" customHeight="1" x14ac:dyDescent="0.25">
      <c r="A10" s="131" t="s">
        <v>51</v>
      </c>
      <c r="B10" s="132" t="s">
        <v>52</v>
      </c>
      <c r="C10" s="385">
        <v>1.3006420999999999</v>
      </c>
      <c r="D10" s="385">
        <v>5.2549600000000002E-2</v>
      </c>
      <c r="E10" s="385">
        <v>2.0472699999999999E-3</v>
      </c>
      <c r="F10" s="385">
        <v>6.0000000000000001E-3</v>
      </c>
      <c r="G10" s="385">
        <v>1.36123897</v>
      </c>
      <c r="H10" s="385"/>
      <c r="I10" s="385">
        <v>8.53662E-3</v>
      </c>
      <c r="J10" s="385">
        <v>0</v>
      </c>
      <c r="K10" s="385">
        <v>3.7399999999999998E-4</v>
      </c>
      <c r="L10" s="385">
        <v>8.9106199999999993E-3</v>
      </c>
      <c r="M10" s="385"/>
      <c r="N10" s="427">
        <v>-1.3523283500000001</v>
      </c>
    </row>
    <row r="11" spans="1:14" ht="15" customHeight="1" x14ac:dyDescent="0.25">
      <c r="A11" s="131" t="s">
        <v>53</v>
      </c>
      <c r="B11" s="132" t="s">
        <v>54</v>
      </c>
      <c r="C11" s="385">
        <v>4.1480915699999992</v>
      </c>
      <c r="D11" s="385">
        <v>1.193953E-2</v>
      </c>
      <c r="E11" s="385">
        <v>0</v>
      </c>
      <c r="F11" s="385">
        <v>0</v>
      </c>
      <c r="G11" s="385">
        <v>4.1600310999999994</v>
      </c>
      <c r="H11" s="385"/>
      <c r="I11" s="385">
        <v>8.4814199999999999E-3</v>
      </c>
      <c r="J11" s="385">
        <v>0</v>
      </c>
      <c r="K11" s="385">
        <v>1.0949199999999999E-3</v>
      </c>
      <c r="L11" s="385">
        <v>9.5763399999999992E-3</v>
      </c>
      <c r="M11" s="385"/>
      <c r="N11" s="427">
        <v>-4.1504547599999997</v>
      </c>
    </row>
    <row r="12" spans="1:14" ht="15" customHeight="1" x14ac:dyDescent="0.25">
      <c r="A12" s="136">
        <v>10</v>
      </c>
      <c r="B12" s="132" t="s">
        <v>56</v>
      </c>
      <c r="C12" s="385">
        <v>21.348035079999999</v>
      </c>
      <c r="D12" s="385">
        <v>22.378343340000004</v>
      </c>
      <c r="E12" s="385">
        <v>5.138243E-2</v>
      </c>
      <c r="F12" s="385">
        <v>5.7000000000000002E-3</v>
      </c>
      <c r="G12" s="385">
        <v>43.783460849999997</v>
      </c>
      <c r="H12" s="385"/>
      <c r="I12" s="385">
        <v>0.38359052000000005</v>
      </c>
      <c r="J12" s="385">
        <v>0</v>
      </c>
      <c r="K12" s="385">
        <v>4.5150099999999999E-3</v>
      </c>
      <c r="L12" s="385">
        <v>0.38810553000000003</v>
      </c>
      <c r="M12" s="385"/>
      <c r="N12" s="427">
        <v>-43.39535532</v>
      </c>
    </row>
    <row r="13" spans="1:14" ht="15" customHeight="1" x14ac:dyDescent="0.25">
      <c r="A13" s="136">
        <v>11</v>
      </c>
      <c r="B13" s="132" t="s">
        <v>58</v>
      </c>
      <c r="C13" s="385">
        <v>326.33273985000017</v>
      </c>
      <c r="D13" s="385">
        <v>5.0843547699999991</v>
      </c>
      <c r="E13" s="385">
        <v>1.1911395099999997</v>
      </c>
      <c r="F13" s="385">
        <v>0.15032639</v>
      </c>
      <c r="G13" s="385">
        <v>332.75856052000017</v>
      </c>
      <c r="H13" s="385"/>
      <c r="I13" s="385">
        <v>15.709913889999999</v>
      </c>
      <c r="J13" s="385">
        <v>3.5847999999999998E-2</v>
      </c>
      <c r="K13" s="385">
        <v>5.7599560000000001E-2</v>
      </c>
      <c r="L13" s="385">
        <v>15.803361449999999</v>
      </c>
      <c r="M13" s="385"/>
      <c r="N13" s="427">
        <v>-316.95519907000016</v>
      </c>
    </row>
    <row r="14" spans="1:14" ht="15" customHeight="1" x14ac:dyDescent="0.25">
      <c r="A14" s="136">
        <v>12</v>
      </c>
      <c r="B14" s="132" t="s">
        <v>60</v>
      </c>
      <c r="C14" s="385">
        <v>24.259264989999998</v>
      </c>
      <c r="D14" s="385">
        <v>15.77348978</v>
      </c>
      <c r="E14" s="385">
        <v>0.18075474</v>
      </c>
      <c r="F14" s="385">
        <v>0</v>
      </c>
      <c r="G14" s="385">
        <v>40.213509509999994</v>
      </c>
      <c r="H14" s="385"/>
      <c r="I14" s="385">
        <v>0.18671035</v>
      </c>
      <c r="J14" s="385">
        <v>2.5579400000000002E-2</v>
      </c>
      <c r="K14" s="385">
        <v>1.5956200000000001E-3</v>
      </c>
      <c r="L14" s="385">
        <v>0.21388536999999999</v>
      </c>
      <c r="M14" s="385"/>
      <c r="N14" s="427">
        <v>-39.999624139999995</v>
      </c>
    </row>
    <row r="15" spans="1:14" ht="15" customHeight="1" x14ac:dyDescent="0.25">
      <c r="A15" s="136">
        <v>13</v>
      </c>
      <c r="B15" s="132" t="s">
        <v>62</v>
      </c>
      <c r="C15" s="385">
        <v>184.20482182999987</v>
      </c>
      <c r="D15" s="385">
        <v>9.48560348</v>
      </c>
      <c r="E15" s="385">
        <v>0.20957696000000001</v>
      </c>
      <c r="F15" s="385">
        <v>2.5000000000000001E-3</v>
      </c>
      <c r="G15" s="385">
        <v>193.90250226999987</v>
      </c>
      <c r="H15" s="385"/>
      <c r="I15" s="385">
        <v>95.066553309999989</v>
      </c>
      <c r="J15" s="385">
        <v>0</v>
      </c>
      <c r="K15" s="385">
        <v>4.1431999999999997E-3</v>
      </c>
      <c r="L15" s="385">
        <v>95.070696509999991</v>
      </c>
      <c r="M15" s="385"/>
      <c r="N15" s="427">
        <v>-98.831805759999881</v>
      </c>
    </row>
    <row r="16" spans="1:14" ht="15" customHeight="1" x14ac:dyDescent="0.25">
      <c r="A16" s="136">
        <v>14</v>
      </c>
      <c r="B16" s="132" t="s">
        <v>64</v>
      </c>
      <c r="C16" s="385">
        <v>228.05745402000005</v>
      </c>
      <c r="D16" s="385">
        <v>5.390092189999999</v>
      </c>
      <c r="E16" s="385">
        <v>90.131416459999997</v>
      </c>
      <c r="F16" s="385">
        <v>0.20649999999999999</v>
      </c>
      <c r="G16" s="385">
        <v>323.78546267000002</v>
      </c>
      <c r="H16" s="385"/>
      <c r="I16" s="385">
        <v>3.1396642099999998</v>
      </c>
      <c r="J16" s="385">
        <v>0</v>
      </c>
      <c r="K16" s="385">
        <v>0.16058819999999999</v>
      </c>
      <c r="L16" s="385">
        <v>3.3002524099999997</v>
      </c>
      <c r="M16" s="385"/>
      <c r="N16" s="427">
        <v>-320.48521026000003</v>
      </c>
    </row>
    <row r="17" spans="1:14" ht="15" customHeight="1" x14ac:dyDescent="0.25">
      <c r="A17" s="136">
        <v>15</v>
      </c>
      <c r="B17" s="132" t="s">
        <v>66</v>
      </c>
      <c r="C17" s="385">
        <v>117.60193180999991</v>
      </c>
      <c r="D17" s="385">
        <v>0.51668310000000006</v>
      </c>
      <c r="E17" s="385">
        <v>1.6759900000000001E-2</v>
      </c>
      <c r="F17" s="385">
        <v>2.4399999999999998E-2</v>
      </c>
      <c r="G17" s="385">
        <v>118.1597748099999</v>
      </c>
      <c r="H17" s="385"/>
      <c r="I17" s="385">
        <v>27.653283239999993</v>
      </c>
      <c r="J17" s="385">
        <v>1.7364699999999999E-3</v>
      </c>
      <c r="K17" s="385">
        <v>5.6103019999999997E-2</v>
      </c>
      <c r="L17" s="385">
        <v>27.711122729999992</v>
      </c>
      <c r="M17" s="385"/>
      <c r="N17" s="427">
        <v>-90.448652079999903</v>
      </c>
    </row>
    <row r="18" spans="1:14" ht="15" customHeight="1" x14ac:dyDescent="0.25">
      <c r="A18" s="136">
        <v>16</v>
      </c>
      <c r="B18" s="132" t="s">
        <v>67</v>
      </c>
      <c r="C18" s="385">
        <v>0</v>
      </c>
      <c r="D18" s="385">
        <v>0</v>
      </c>
      <c r="E18" s="385">
        <v>0</v>
      </c>
      <c r="F18" s="385">
        <v>0</v>
      </c>
      <c r="G18" s="385">
        <v>0</v>
      </c>
      <c r="H18" s="385"/>
      <c r="I18" s="385">
        <v>5688.7323190799989</v>
      </c>
      <c r="J18" s="385">
        <v>0</v>
      </c>
      <c r="K18" s="385">
        <v>0</v>
      </c>
      <c r="L18" s="385">
        <v>5688.7323190799989</v>
      </c>
      <c r="M18" s="385"/>
      <c r="N18" s="427">
        <v>5688.7323190799989</v>
      </c>
    </row>
    <row r="19" spans="1:14" ht="15" customHeight="1" x14ac:dyDescent="0.25">
      <c r="A19" s="136">
        <v>17</v>
      </c>
      <c r="B19" s="132" t="s">
        <v>69</v>
      </c>
      <c r="C19" s="385">
        <v>12.260967060000002</v>
      </c>
      <c r="D19" s="385">
        <v>67.546405210000003</v>
      </c>
      <c r="E19" s="385">
        <v>0.16517298999999999</v>
      </c>
      <c r="F19" s="385">
        <v>0</v>
      </c>
      <c r="G19" s="385">
        <v>79.972545260000004</v>
      </c>
      <c r="H19" s="385"/>
      <c r="I19" s="385">
        <v>1.22297802</v>
      </c>
      <c r="J19" s="385">
        <v>0</v>
      </c>
      <c r="K19" s="385">
        <v>1.2230000000000001E-3</v>
      </c>
      <c r="L19" s="385">
        <v>1.22420102</v>
      </c>
      <c r="M19" s="385"/>
      <c r="N19" s="427">
        <v>-78.748344240000009</v>
      </c>
    </row>
    <row r="20" spans="1:14" ht="15" customHeight="1" x14ac:dyDescent="0.25">
      <c r="A20" s="136">
        <v>18</v>
      </c>
      <c r="B20" s="132" t="s">
        <v>71</v>
      </c>
      <c r="C20" s="385">
        <v>16.139736540000001</v>
      </c>
      <c r="D20" s="385">
        <v>4.9937897300000005</v>
      </c>
      <c r="E20" s="385">
        <v>6.0608199999999997E-3</v>
      </c>
      <c r="F20" s="385">
        <v>0</v>
      </c>
      <c r="G20" s="385">
        <v>21.139587089999999</v>
      </c>
      <c r="H20" s="385"/>
      <c r="I20" s="385">
        <v>12.00184095</v>
      </c>
      <c r="J20" s="385">
        <v>0</v>
      </c>
      <c r="K20" s="385">
        <v>2.3149999999999998E-3</v>
      </c>
      <c r="L20" s="385">
        <v>12.004155949999999</v>
      </c>
      <c r="M20" s="385"/>
      <c r="N20" s="427">
        <v>-9.1354311399999997</v>
      </c>
    </row>
    <row r="21" spans="1:14" ht="15" customHeight="1" x14ac:dyDescent="0.25">
      <c r="A21" s="84" t="s">
        <v>72</v>
      </c>
      <c r="B21" s="47"/>
      <c r="C21" s="390">
        <v>60.498146120000001</v>
      </c>
      <c r="D21" s="390">
        <v>4668.2292111699999</v>
      </c>
      <c r="E21" s="390">
        <v>1.24116E-3</v>
      </c>
      <c r="F21" s="390">
        <v>12.36643567</v>
      </c>
      <c r="G21" s="390">
        <v>4741.0950341199987</v>
      </c>
      <c r="H21" s="70"/>
      <c r="I21" s="390">
        <v>1762.5795192699998</v>
      </c>
      <c r="J21" s="390">
        <v>0</v>
      </c>
      <c r="K21" s="390">
        <v>6.2369349299999994</v>
      </c>
      <c r="L21" s="390">
        <v>1768.8164542</v>
      </c>
      <c r="M21" s="383"/>
      <c r="N21" s="334">
        <v>-2972.2785799199987</v>
      </c>
    </row>
    <row r="22" spans="1:14" ht="15" customHeight="1" x14ac:dyDescent="0.25">
      <c r="A22" s="136">
        <v>20</v>
      </c>
      <c r="B22" s="132" t="s">
        <v>73</v>
      </c>
      <c r="C22" s="385">
        <v>21.146130779999996</v>
      </c>
      <c r="D22" s="385">
        <v>816.63886610999998</v>
      </c>
      <c r="E22" s="385">
        <v>1.24116E-3</v>
      </c>
      <c r="F22" s="385">
        <v>0</v>
      </c>
      <c r="G22" s="385">
        <v>837.78623804999995</v>
      </c>
      <c r="H22" s="385"/>
      <c r="I22" s="385">
        <v>872.70202706999999</v>
      </c>
      <c r="J22" s="385">
        <v>0</v>
      </c>
      <c r="K22" s="385">
        <v>2.4648299999999999E-3</v>
      </c>
      <c r="L22" s="385">
        <v>872.70449189999999</v>
      </c>
      <c r="M22" s="385"/>
      <c r="N22" s="427">
        <v>34.918253850000042</v>
      </c>
    </row>
    <row r="23" spans="1:14" ht="15" customHeight="1" x14ac:dyDescent="0.25">
      <c r="A23" s="136">
        <v>21</v>
      </c>
      <c r="B23" s="132" t="s">
        <v>75</v>
      </c>
      <c r="C23" s="385">
        <v>22.21285142</v>
      </c>
      <c r="D23" s="385">
        <v>303.03281668</v>
      </c>
      <c r="E23" s="385">
        <v>0</v>
      </c>
      <c r="F23" s="385">
        <v>0.21921251</v>
      </c>
      <c r="G23" s="385">
        <v>325.46488060999997</v>
      </c>
      <c r="H23" s="385"/>
      <c r="I23" s="385">
        <v>0.24195429000000002</v>
      </c>
      <c r="J23" s="385">
        <v>0</v>
      </c>
      <c r="K23" s="385">
        <v>3.9518150000000002E-2</v>
      </c>
      <c r="L23" s="385">
        <v>0.28147244000000005</v>
      </c>
      <c r="M23" s="385"/>
      <c r="N23" s="427">
        <v>-325.18340816999995</v>
      </c>
    </row>
    <row r="24" spans="1:14" ht="15" customHeight="1" x14ac:dyDescent="0.25">
      <c r="A24" s="136">
        <v>22</v>
      </c>
      <c r="B24" s="132" t="s">
        <v>77</v>
      </c>
      <c r="C24" s="385">
        <v>0</v>
      </c>
      <c r="D24" s="385">
        <v>1808.75245135</v>
      </c>
      <c r="E24" s="385">
        <v>0</v>
      </c>
      <c r="F24" s="385">
        <v>0</v>
      </c>
      <c r="G24" s="385">
        <v>1808.75245135</v>
      </c>
      <c r="H24" s="385"/>
      <c r="I24" s="385">
        <v>5.47253159</v>
      </c>
      <c r="J24" s="385">
        <v>0</v>
      </c>
      <c r="K24" s="385">
        <v>0</v>
      </c>
      <c r="L24" s="385">
        <v>5.47253159</v>
      </c>
      <c r="M24" s="385"/>
      <c r="N24" s="427">
        <v>-1803.27991976</v>
      </c>
    </row>
    <row r="25" spans="1:14" ht="15" customHeight="1" x14ac:dyDescent="0.25">
      <c r="A25" s="136">
        <v>23</v>
      </c>
      <c r="B25" s="132" t="s">
        <v>79</v>
      </c>
      <c r="C25" s="385">
        <v>1.50479E-3</v>
      </c>
      <c r="D25" s="385">
        <v>968.07806629999982</v>
      </c>
      <c r="E25" s="385">
        <v>0</v>
      </c>
      <c r="F25" s="385">
        <v>0</v>
      </c>
      <c r="G25" s="385">
        <v>968.07957108999983</v>
      </c>
      <c r="H25" s="385"/>
      <c r="I25" s="385">
        <v>162.61911157999998</v>
      </c>
      <c r="J25" s="385">
        <v>0</v>
      </c>
      <c r="K25" s="385">
        <v>6.4367000000000005E-4</v>
      </c>
      <c r="L25" s="385">
        <v>162.61975524999997</v>
      </c>
      <c r="M25" s="385"/>
      <c r="N25" s="427">
        <v>-805.45981583999992</v>
      </c>
    </row>
    <row r="26" spans="1:14" ht="15" customHeight="1" x14ac:dyDescent="0.25">
      <c r="A26" s="136">
        <v>24</v>
      </c>
      <c r="B26" s="132" t="s">
        <v>81</v>
      </c>
      <c r="C26" s="385">
        <v>6.0303312600000005</v>
      </c>
      <c r="D26" s="385">
        <v>123.60737538999999</v>
      </c>
      <c r="E26" s="385">
        <v>0</v>
      </c>
      <c r="F26" s="385">
        <v>0</v>
      </c>
      <c r="G26" s="385">
        <v>129.63770664999998</v>
      </c>
      <c r="H26" s="385"/>
      <c r="I26" s="385">
        <v>0.63926494</v>
      </c>
      <c r="J26" s="385">
        <v>0</v>
      </c>
      <c r="K26" s="385">
        <v>0</v>
      </c>
      <c r="L26" s="385">
        <v>0.63926494</v>
      </c>
      <c r="M26" s="385"/>
      <c r="N26" s="427">
        <v>-128.99844170999998</v>
      </c>
    </row>
    <row r="27" spans="1:14" ht="15" customHeight="1" x14ac:dyDescent="0.25">
      <c r="A27" s="136">
        <v>25</v>
      </c>
      <c r="B27" s="132" t="s">
        <v>83</v>
      </c>
      <c r="C27" s="385">
        <v>11.107327870000002</v>
      </c>
      <c r="D27" s="385">
        <v>648.11963533999983</v>
      </c>
      <c r="E27" s="385">
        <v>0</v>
      </c>
      <c r="F27" s="385">
        <v>12.147223159999999</v>
      </c>
      <c r="G27" s="385">
        <v>671.37418636999973</v>
      </c>
      <c r="H27" s="385"/>
      <c r="I27" s="385">
        <v>720.90462979999995</v>
      </c>
      <c r="J27" s="385">
        <v>0</v>
      </c>
      <c r="K27" s="385">
        <v>6.1943082799999996</v>
      </c>
      <c r="L27" s="385">
        <v>727.09893807999993</v>
      </c>
      <c r="M27" s="385"/>
      <c r="N27" s="427">
        <v>55.724751710000191</v>
      </c>
    </row>
    <row r="28" spans="1:14" ht="15" customHeight="1" x14ac:dyDescent="0.25">
      <c r="A28" s="84" t="s">
        <v>84</v>
      </c>
      <c r="B28" s="47"/>
      <c r="C28" s="390">
        <v>646.57528372999946</v>
      </c>
      <c r="D28" s="390">
        <v>1179.8577132300002</v>
      </c>
      <c r="E28" s="390">
        <v>0.64109874</v>
      </c>
      <c r="F28" s="390">
        <v>9.1800000000000007E-2</v>
      </c>
      <c r="G28" s="390">
        <v>1827.1658956999995</v>
      </c>
      <c r="H28" s="383"/>
      <c r="I28" s="390">
        <v>7.0382697799999985</v>
      </c>
      <c r="J28" s="390">
        <v>2.0000000000000001E-4</v>
      </c>
      <c r="K28" s="390">
        <v>8.3860699999999996E-2</v>
      </c>
      <c r="L28" s="390">
        <v>7.1223304799999987</v>
      </c>
      <c r="M28" s="383"/>
      <c r="N28" s="334">
        <v>-1820.0435652199994</v>
      </c>
    </row>
    <row r="29" spans="1:14" ht="15" customHeight="1" x14ac:dyDescent="0.25">
      <c r="A29" s="136">
        <v>30</v>
      </c>
      <c r="B29" s="132" t="s">
        <v>86</v>
      </c>
      <c r="C29" s="385">
        <v>630.33983732999957</v>
      </c>
      <c r="D29" s="385">
        <v>545.42045633999999</v>
      </c>
      <c r="E29" s="385">
        <v>0.63461418999999997</v>
      </c>
      <c r="F29" s="385">
        <v>8.4900000000000003E-2</v>
      </c>
      <c r="G29" s="385">
        <v>1176.4798078599997</v>
      </c>
      <c r="H29" s="385"/>
      <c r="I29" s="385">
        <v>5.4814718299999985</v>
      </c>
      <c r="J29" s="385">
        <v>2.0000000000000001E-4</v>
      </c>
      <c r="K29" s="385">
        <v>7.7685110000000002E-2</v>
      </c>
      <c r="L29" s="385">
        <v>5.5593569399999989</v>
      </c>
      <c r="M29" s="385"/>
      <c r="N29" s="427">
        <v>-1170.9204509199997</v>
      </c>
    </row>
    <row r="30" spans="1:14" ht="15" customHeight="1" x14ac:dyDescent="0.25">
      <c r="A30" s="136">
        <v>31</v>
      </c>
      <c r="B30" s="132" t="s">
        <v>88</v>
      </c>
      <c r="C30" s="385">
        <v>11.938831020000004</v>
      </c>
      <c r="D30" s="385">
        <v>550.26791911000021</v>
      </c>
      <c r="E30" s="385">
        <v>0</v>
      </c>
      <c r="F30" s="385">
        <v>6.8999999999999999E-3</v>
      </c>
      <c r="G30" s="385">
        <v>562.21365013000013</v>
      </c>
      <c r="H30" s="385"/>
      <c r="I30" s="385">
        <v>0.19560273</v>
      </c>
      <c r="J30" s="385">
        <v>0</v>
      </c>
      <c r="K30" s="385">
        <v>5.2826100000000001E-3</v>
      </c>
      <c r="L30" s="385">
        <v>0.20088534</v>
      </c>
      <c r="M30" s="385"/>
      <c r="N30" s="427">
        <v>-562.01276479000012</v>
      </c>
    </row>
    <row r="31" spans="1:14" ht="15" customHeight="1" x14ac:dyDescent="0.25">
      <c r="A31" s="136">
        <v>32</v>
      </c>
      <c r="B31" s="132" t="s">
        <v>90</v>
      </c>
      <c r="C31" s="385">
        <v>4.9855146999999986</v>
      </c>
      <c r="D31" s="385">
        <v>45.131926740000004</v>
      </c>
      <c r="E31" s="385">
        <v>6.4845500000000004E-3</v>
      </c>
      <c r="F31" s="385">
        <v>0</v>
      </c>
      <c r="G31" s="385">
        <v>50.123925990000004</v>
      </c>
      <c r="H31" s="385"/>
      <c r="I31" s="385">
        <v>0.50008574000000006</v>
      </c>
      <c r="J31" s="385">
        <v>0</v>
      </c>
      <c r="K31" s="385">
        <v>8.9297999999999992E-4</v>
      </c>
      <c r="L31" s="385">
        <v>0.5009787200000001</v>
      </c>
      <c r="M31" s="385"/>
      <c r="N31" s="427">
        <v>-49.622947270000004</v>
      </c>
    </row>
    <row r="32" spans="1:14" ht="15" customHeight="1" x14ac:dyDescent="0.25">
      <c r="A32" s="136">
        <v>33</v>
      </c>
      <c r="B32" s="132" t="s">
        <v>92</v>
      </c>
      <c r="C32" s="385">
        <v>0.73614605</v>
      </c>
      <c r="D32" s="385">
        <v>2.3245914999999999</v>
      </c>
      <c r="E32" s="385">
        <v>0</v>
      </c>
      <c r="F32" s="385">
        <v>0</v>
      </c>
      <c r="G32" s="385">
        <v>3.0607375499999998</v>
      </c>
      <c r="H32" s="385"/>
      <c r="I32" s="385">
        <v>0.86110947999999998</v>
      </c>
      <c r="J32" s="385">
        <v>0</v>
      </c>
      <c r="K32" s="385">
        <v>0</v>
      </c>
      <c r="L32" s="385">
        <v>0.86110947999999998</v>
      </c>
      <c r="M32" s="385"/>
      <c r="N32" s="427">
        <v>-2.1996280699999997</v>
      </c>
    </row>
    <row r="33" spans="1:14" ht="15" customHeight="1" x14ac:dyDescent="0.25">
      <c r="A33" s="136">
        <v>34</v>
      </c>
      <c r="B33" s="132" t="s">
        <v>94</v>
      </c>
      <c r="C33" s="385">
        <v>-1.4250453700000001</v>
      </c>
      <c r="D33" s="385">
        <v>36.712819539999998</v>
      </c>
      <c r="E33" s="385">
        <v>0</v>
      </c>
      <c r="F33" s="385">
        <v>0</v>
      </c>
      <c r="G33" s="385">
        <v>35.287774169999999</v>
      </c>
      <c r="H33" s="385"/>
      <c r="I33" s="385">
        <v>0</v>
      </c>
      <c r="J33" s="385">
        <v>0</v>
      </c>
      <c r="K33" s="385">
        <v>0</v>
      </c>
      <c r="L33" s="385">
        <v>0</v>
      </c>
      <c r="M33" s="385"/>
      <c r="N33" s="427">
        <v>-35.287774169999999</v>
      </c>
    </row>
    <row r="34" spans="1:14" ht="15" customHeight="1" x14ac:dyDescent="0.25">
      <c r="A34" s="84" t="s">
        <v>95</v>
      </c>
      <c r="B34" s="47"/>
      <c r="C34" s="390">
        <v>120.06528491</v>
      </c>
      <c r="D34" s="390">
        <v>3020.8084658399998</v>
      </c>
      <c r="E34" s="390">
        <v>4.3730499100000007</v>
      </c>
      <c r="F34" s="390">
        <v>16.26768053</v>
      </c>
      <c r="G34" s="390">
        <v>9622.7347010499998</v>
      </c>
      <c r="H34" s="70"/>
      <c r="I34" s="390">
        <v>350.95885833</v>
      </c>
      <c r="J34" s="390">
        <v>7.4375719999999992E-2</v>
      </c>
      <c r="K34" s="390">
        <v>7.1018231500000004</v>
      </c>
      <c r="L34" s="390">
        <v>609.70509756000001</v>
      </c>
      <c r="M34" s="383"/>
      <c r="N34" s="334">
        <v>-9013.0296034900002</v>
      </c>
    </row>
    <row r="35" spans="1:14" ht="15" customHeight="1" x14ac:dyDescent="0.25">
      <c r="A35" s="136">
        <v>40</v>
      </c>
      <c r="B35" s="132" t="s">
        <v>97</v>
      </c>
      <c r="C35" s="385">
        <v>28.968050769999998</v>
      </c>
      <c r="D35" s="385">
        <v>110.46063444000001</v>
      </c>
      <c r="E35" s="385">
        <v>2.9946374700000002</v>
      </c>
      <c r="F35" s="385">
        <v>1.0800000000000001E-2</v>
      </c>
      <c r="G35" s="259">
        <v>142.43412267999997</v>
      </c>
      <c r="H35" s="259"/>
      <c r="I35" s="385">
        <v>10.19504236</v>
      </c>
      <c r="J35" s="385">
        <v>0</v>
      </c>
      <c r="K35" s="385">
        <v>1.526712E-2</v>
      </c>
      <c r="L35" s="259">
        <v>10.210309480000001</v>
      </c>
      <c r="M35" s="259"/>
      <c r="N35" s="428">
        <v>-132.22381319999997</v>
      </c>
    </row>
    <row r="36" spans="1:14" ht="15" customHeight="1" x14ac:dyDescent="0.25">
      <c r="A36" s="136">
        <v>41</v>
      </c>
      <c r="B36" s="132" t="s">
        <v>99</v>
      </c>
      <c r="C36" s="385">
        <v>49.25845443</v>
      </c>
      <c r="D36" s="385">
        <v>296.04621269999996</v>
      </c>
      <c r="E36" s="385">
        <v>1.5397549999999999E-2</v>
      </c>
      <c r="F36" s="385">
        <v>0</v>
      </c>
      <c r="G36" s="259">
        <v>345.32006467999997</v>
      </c>
      <c r="H36" s="259"/>
      <c r="I36" s="385">
        <v>60.860341169999998</v>
      </c>
      <c r="J36" s="385">
        <v>0</v>
      </c>
      <c r="K36" s="385">
        <v>3.2967500000000002E-3</v>
      </c>
      <c r="L36" s="259">
        <v>60.863637919999995</v>
      </c>
      <c r="M36" s="259"/>
      <c r="N36" s="428">
        <v>-284.45642676</v>
      </c>
    </row>
    <row r="37" spans="1:14" ht="15" customHeight="1" x14ac:dyDescent="0.25">
      <c r="A37" s="136">
        <v>42</v>
      </c>
      <c r="B37" s="132" t="s">
        <v>101</v>
      </c>
      <c r="C37" s="385">
        <v>34.27768377000001</v>
      </c>
      <c r="D37" s="385">
        <v>412.70477251999989</v>
      </c>
      <c r="E37" s="385">
        <v>1.3630148900000003</v>
      </c>
      <c r="F37" s="385">
        <v>7.3000000000000001E-3</v>
      </c>
      <c r="G37" s="259">
        <v>448.35277117999988</v>
      </c>
      <c r="H37" s="259"/>
      <c r="I37" s="385">
        <v>135.48344038000002</v>
      </c>
      <c r="J37" s="385">
        <v>7.6300000000000005E-3</v>
      </c>
      <c r="K37" s="385">
        <v>4.9755000000000008E-3</v>
      </c>
      <c r="L37" s="259">
        <v>135.49604588000003</v>
      </c>
      <c r="M37" s="259"/>
      <c r="N37" s="428">
        <v>-312.85672529999988</v>
      </c>
    </row>
    <row r="38" spans="1:14" ht="15" customHeight="1" x14ac:dyDescent="0.25">
      <c r="A38" s="136">
        <v>43</v>
      </c>
      <c r="B38" s="132" t="s">
        <v>103</v>
      </c>
      <c r="C38" s="385">
        <v>6.1580068299999997</v>
      </c>
      <c r="D38" s="385">
        <v>208.60270790000001</v>
      </c>
      <c r="E38" s="385">
        <v>0</v>
      </c>
      <c r="F38" s="385">
        <v>0</v>
      </c>
      <c r="G38" s="259">
        <v>214.76071473000002</v>
      </c>
      <c r="H38" s="259"/>
      <c r="I38" s="385">
        <v>20.412340140000001</v>
      </c>
      <c r="J38" s="385">
        <v>0</v>
      </c>
      <c r="K38" s="385">
        <v>0</v>
      </c>
      <c r="L38" s="259">
        <v>20.412340140000001</v>
      </c>
      <c r="M38" s="259"/>
      <c r="N38" s="428">
        <v>-194.34837459000002</v>
      </c>
    </row>
    <row r="39" spans="1:14" ht="15" customHeight="1" x14ac:dyDescent="0.25">
      <c r="A39" s="136">
        <v>44</v>
      </c>
      <c r="B39" s="132" t="s">
        <v>105</v>
      </c>
      <c r="C39" s="385">
        <v>0</v>
      </c>
      <c r="D39" s="385">
        <v>1950.4654702399998</v>
      </c>
      <c r="E39" s="385">
        <v>0</v>
      </c>
      <c r="F39" s="385">
        <v>0</v>
      </c>
      <c r="G39" s="259">
        <v>1950.4654702399998</v>
      </c>
      <c r="H39" s="259"/>
      <c r="I39" s="385">
        <v>96.950585060000009</v>
      </c>
      <c r="J39" s="385">
        <v>0</v>
      </c>
      <c r="K39" s="385">
        <v>0</v>
      </c>
      <c r="L39" s="259">
        <v>96.950585060000009</v>
      </c>
      <c r="M39" s="259"/>
      <c r="N39" s="428">
        <v>-1853.5148851799997</v>
      </c>
    </row>
    <row r="40" spans="1:14" ht="15" customHeight="1" x14ac:dyDescent="0.25">
      <c r="A40" s="136">
        <v>45</v>
      </c>
      <c r="B40" s="132" t="s">
        <v>107</v>
      </c>
      <c r="C40" s="385">
        <v>1.4030891099999998</v>
      </c>
      <c r="D40" s="385">
        <v>42.528668039999999</v>
      </c>
      <c r="E40" s="385">
        <v>0</v>
      </c>
      <c r="F40" s="385">
        <v>16.249580529999999</v>
      </c>
      <c r="G40" s="259">
        <v>60.181337679999999</v>
      </c>
      <c r="H40" s="259"/>
      <c r="I40" s="385">
        <v>27.057109220000001</v>
      </c>
      <c r="J40" s="385">
        <v>6.6745719999999994E-2</v>
      </c>
      <c r="K40" s="385">
        <v>7.0782837800000005</v>
      </c>
      <c r="L40" s="259">
        <v>34.202138720000001</v>
      </c>
      <c r="M40" s="259"/>
      <c r="N40" s="428">
        <v>-25.979198959999998</v>
      </c>
    </row>
    <row r="41" spans="1:14" ht="15" customHeight="1" x14ac:dyDescent="0.25">
      <c r="A41" s="136">
        <v>46</v>
      </c>
      <c r="B41" s="132" t="s">
        <v>109</v>
      </c>
      <c r="C41" s="385">
        <v>0</v>
      </c>
      <c r="D41" s="385">
        <v>0</v>
      </c>
      <c r="E41" s="385">
        <v>0</v>
      </c>
      <c r="F41" s="385">
        <v>0</v>
      </c>
      <c r="G41" s="259">
        <v>0</v>
      </c>
      <c r="H41" s="259"/>
      <c r="I41" s="385">
        <v>0</v>
      </c>
      <c r="J41" s="385">
        <v>0</v>
      </c>
      <c r="K41" s="385">
        <v>0</v>
      </c>
      <c r="L41" s="259">
        <v>0</v>
      </c>
      <c r="M41" s="259"/>
      <c r="N41" s="428">
        <v>0</v>
      </c>
    </row>
    <row r="42" spans="1:14" ht="15" customHeight="1" x14ac:dyDescent="0.25">
      <c r="A42" s="84" t="s">
        <v>110</v>
      </c>
      <c r="B42" s="47"/>
      <c r="C42" s="390">
        <v>321.22297177000002</v>
      </c>
      <c r="D42" s="390">
        <v>0</v>
      </c>
      <c r="E42" s="390">
        <v>0</v>
      </c>
      <c r="F42" s="390">
        <v>0</v>
      </c>
      <c r="G42" s="390">
        <v>321.22297177000002</v>
      </c>
      <c r="H42" s="383"/>
      <c r="I42" s="390">
        <v>23.361903529999999</v>
      </c>
      <c r="J42" s="390">
        <v>0</v>
      </c>
      <c r="K42" s="390">
        <v>0</v>
      </c>
      <c r="L42" s="390">
        <v>23.361903529999999</v>
      </c>
      <c r="M42" s="383"/>
      <c r="N42" s="334">
        <v>-297.86106824000001</v>
      </c>
    </row>
    <row r="43" spans="1:14" ht="15" customHeight="1" x14ac:dyDescent="0.25">
      <c r="A43" s="136">
        <v>51</v>
      </c>
      <c r="B43" s="132" t="s">
        <v>112</v>
      </c>
      <c r="C43" s="259">
        <v>0</v>
      </c>
      <c r="D43" s="259">
        <v>0</v>
      </c>
      <c r="E43" s="259">
        <v>0</v>
      </c>
      <c r="F43" s="259">
        <v>0</v>
      </c>
      <c r="G43" s="385">
        <v>0</v>
      </c>
      <c r="H43" s="385"/>
      <c r="I43" s="385">
        <v>23.361903529999999</v>
      </c>
      <c r="J43" s="385">
        <v>0</v>
      </c>
      <c r="K43" s="385">
        <v>0</v>
      </c>
      <c r="L43" s="259">
        <v>23.361903529999999</v>
      </c>
      <c r="M43" s="259"/>
      <c r="N43" s="428">
        <v>23.361903529999999</v>
      </c>
    </row>
    <row r="44" spans="1:14" ht="15" customHeight="1" x14ac:dyDescent="0.25">
      <c r="A44" s="93">
        <v>58</v>
      </c>
      <c r="B44" s="94" t="s">
        <v>114</v>
      </c>
      <c r="C44" s="148">
        <v>321.22297177000002</v>
      </c>
      <c r="D44" s="148">
        <v>0</v>
      </c>
      <c r="E44" s="148">
        <v>0</v>
      </c>
      <c r="F44" s="148">
        <v>0</v>
      </c>
      <c r="G44" s="96">
        <v>321.22297177000002</v>
      </c>
      <c r="H44" s="78"/>
      <c r="I44" s="96">
        <v>0</v>
      </c>
      <c r="J44" s="96">
        <v>0</v>
      </c>
      <c r="K44" s="96">
        <v>0</v>
      </c>
      <c r="L44" s="148">
        <v>0</v>
      </c>
      <c r="M44" s="88"/>
      <c r="N44" s="429">
        <v>-321.22297177000002</v>
      </c>
    </row>
    <row r="45" spans="1:14" ht="15" customHeight="1" x14ac:dyDescent="0.25">
      <c r="A45" s="101" t="s">
        <v>115</v>
      </c>
      <c r="B45" s="102"/>
      <c r="C45" s="390">
        <v>2.5026319999999998E-2</v>
      </c>
      <c r="D45" s="390">
        <v>2909.3621118400006</v>
      </c>
      <c r="E45" s="390">
        <v>0</v>
      </c>
      <c r="F45" s="390">
        <v>0</v>
      </c>
      <c r="G45" s="390">
        <v>2909.3871381600002</v>
      </c>
      <c r="H45" s="70"/>
      <c r="I45" s="390">
        <v>102.42311665000001</v>
      </c>
      <c r="J45" s="390">
        <v>0</v>
      </c>
      <c r="K45" s="390">
        <v>0</v>
      </c>
      <c r="L45" s="390">
        <v>102.42311665000001</v>
      </c>
      <c r="M45" s="185"/>
      <c r="N45" s="430">
        <v>-2806.9640215100003</v>
      </c>
    </row>
    <row r="46" spans="1:14" ht="15" customHeight="1" x14ac:dyDescent="0.25">
      <c r="A46" s="35">
        <v>20</v>
      </c>
      <c r="B46" s="32" t="s">
        <v>73</v>
      </c>
      <c r="C46" s="259">
        <v>1.5839999999999999E-3</v>
      </c>
      <c r="D46" s="259">
        <v>691.65914049999992</v>
      </c>
      <c r="E46" s="259">
        <v>0</v>
      </c>
      <c r="F46" s="259">
        <v>0</v>
      </c>
      <c r="G46" s="259">
        <v>691.6607244999999</v>
      </c>
      <c r="H46" s="259"/>
      <c r="I46" s="385">
        <v>0</v>
      </c>
      <c r="J46" s="385">
        <v>0</v>
      </c>
      <c r="K46" s="385">
        <v>0</v>
      </c>
      <c r="L46" s="259">
        <v>0</v>
      </c>
      <c r="M46" s="259"/>
      <c r="N46" s="428">
        <v>-691.6607244999999</v>
      </c>
    </row>
    <row r="47" spans="1:14" ht="15" customHeight="1" x14ac:dyDescent="0.25">
      <c r="A47" s="35">
        <v>22</v>
      </c>
      <c r="B47" s="32" t="s">
        <v>77</v>
      </c>
      <c r="C47" s="259">
        <v>0</v>
      </c>
      <c r="D47" s="259">
        <v>1808.75245135</v>
      </c>
      <c r="E47" s="259">
        <v>0</v>
      </c>
      <c r="F47" s="259">
        <v>0</v>
      </c>
      <c r="G47" s="259">
        <v>1808.75245135</v>
      </c>
      <c r="H47" s="259"/>
      <c r="I47" s="385">
        <v>5.47253159</v>
      </c>
      <c r="J47" s="385">
        <v>0</v>
      </c>
      <c r="K47" s="385">
        <v>0</v>
      </c>
      <c r="L47" s="259">
        <v>5.47253159</v>
      </c>
      <c r="M47" s="259"/>
      <c r="N47" s="428">
        <v>-1803.27991976</v>
      </c>
    </row>
    <row r="48" spans="1:14" ht="15" customHeight="1" x14ac:dyDescent="0.25">
      <c r="A48" s="35">
        <v>24</v>
      </c>
      <c r="B48" s="32" t="s">
        <v>81</v>
      </c>
      <c r="C48" s="259">
        <v>0</v>
      </c>
      <c r="D48" s="259">
        <v>42.177069099999997</v>
      </c>
      <c r="E48" s="259">
        <v>0</v>
      </c>
      <c r="F48" s="259">
        <v>0</v>
      </c>
      <c r="G48" s="259">
        <v>42.177069099999997</v>
      </c>
      <c r="H48" s="259"/>
      <c r="I48" s="385">
        <v>0</v>
      </c>
      <c r="J48" s="385">
        <v>0</v>
      </c>
      <c r="K48" s="385">
        <v>0</v>
      </c>
      <c r="L48" s="259">
        <v>0</v>
      </c>
      <c r="M48" s="259"/>
      <c r="N48" s="428">
        <v>-42.177069099999997</v>
      </c>
    </row>
    <row r="49" spans="1:14" ht="15" customHeight="1" x14ac:dyDescent="0.25">
      <c r="A49" s="35">
        <v>42</v>
      </c>
      <c r="B49" s="32" t="s">
        <v>101</v>
      </c>
      <c r="C49" s="259">
        <v>2.3442319999999999E-2</v>
      </c>
      <c r="D49" s="259">
        <v>189.31979583</v>
      </c>
      <c r="E49" s="259">
        <v>0</v>
      </c>
      <c r="F49" s="259">
        <v>0</v>
      </c>
      <c r="G49" s="259">
        <v>189.34323814999999</v>
      </c>
      <c r="H49" s="259"/>
      <c r="I49" s="385">
        <v>0</v>
      </c>
      <c r="J49" s="385">
        <v>0</v>
      </c>
      <c r="K49" s="385">
        <v>0</v>
      </c>
      <c r="L49" s="259">
        <v>0</v>
      </c>
      <c r="M49" s="259"/>
      <c r="N49" s="428">
        <v>-189.34323814999999</v>
      </c>
    </row>
    <row r="50" spans="1:14" ht="15" customHeight="1" x14ac:dyDescent="0.25">
      <c r="A50" s="35">
        <v>44</v>
      </c>
      <c r="B50" s="32" t="s">
        <v>105</v>
      </c>
      <c r="C50" s="259">
        <v>0</v>
      </c>
      <c r="D50" s="259">
        <v>174.73586424000001</v>
      </c>
      <c r="E50" s="259">
        <v>0</v>
      </c>
      <c r="F50" s="259">
        <v>0</v>
      </c>
      <c r="G50" s="259">
        <v>174.73586424000001</v>
      </c>
      <c r="H50" s="259"/>
      <c r="I50" s="385">
        <v>96.950585060000009</v>
      </c>
      <c r="J50" s="385">
        <v>0</v>
      </c>
      <c r="K50" s="385">
        <v>0</v>
      </c>
      <c r="L50" s="259">
        <v>96.950585060000009</v>
      </c>
      <c r="M50" s="259"/>
      <c r="N50" s="428">
        <v>-77.785279180000003</v>
      </c>
    </row>
    <row r="51" spans="1:14" ht="15" customHeight="1" x14ac:dyDescent="0.25">
      <c r="A51" s="35">
        <v>45</v>
      </c>
      <c r="B51" s="32" t="s">
        <v>107</v>
      </c>
      <c r="C51" s="259">
        <v>0</v>
      </c>
      <c r="D51" s="259">
        <v>2.7177908199999998</v>
      </c>
      <c r="E51" s="259">
        <v>0</v>
      </c>
      <c r="F51" s="259">
        <v>0</v>
      </c>
      <c r="G51" s="259">
        <v>2.7177908199999998</v>
      </c>
      <c r="H51" s="259"/>
      <c r="I51" s="385">
        <v>0</v>
      </c>
      <c r="J51" s="385">
        <v>0</v>
      </c>
      <c r="K51" s="385">
        <v>0</v>
      </c>
      <c r="L51" s="259">
        <v>0</v>
      </c>
      <c r="M51" s="259"/>
      <c r="N51" s="428">
        <v>-2.7177908199999998</v>
      </c>
    </row>
    <row r="52" spans="1:14" ht="15" customHeight="1" x14ac:dyDescent="0.25">
      <c r="A52" s="355">
        <v>46</v>
      </c>
      <c r="B52" s="112" t="s">
        <v>109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/>
      <c r="I52" s="96">
        <v>0</v>
      </c>
      <c r="J52" s="96">
        <v>0</v>
      </c>
      <c r="K52" s="96">
        <v>0</v>
      </c>
      <c r="L52" s="148">
        <v>0</v>
      </c>
      <c r="M52" s="148"/>
      <c r="N52" s="429">
        <v>0</v>
      </c>
    </row>
  </sheetData>
  <mergeCells count="4">
    <mergeCell ref="A2:B3"/>
    <mergeCell ref="C2:G2"/>
    <mergeCell ref="I2:L2"/>
    <mergeCell ref="N2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22">
    <pageSetUpPr fitToPage="1"/>
  </sheetPr>
  <dimension ref="A1:N52"/>
  <sheetViews>
    <sheetView showGridLines="0" zoomScaleNormal="100" workbookViewId="0"/>
  </sheetViews>
  <sheetFormatPr baseColWidth="10" defaultColWidth="9.875" defaultRowHeight="15.75" x14ac:dyDescent="0.25"/>
  <cols>
    <col min="1" max="1" width="3" customWidth="1"/>
    <col min="2" max="2" width="34.1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510" t="s">
        <v>359</v>
      </c>
      <c r="B1" s="510"/>
      <c r="C1" s="510"/>
      <c r="D1" s="510"/>
      <c r="E1" s="510"/>
      <c r="F1" s="537"/>
      <c r="G1" s="537"/>
      <c r="H1" s="537"/>
      <c r="I1" s="537"/>
      <c r="J1" s="537"/>
      <c r="K1" s="537"/>
      <c r="L1" s="537"/>
      <c r="M1" s="537"/>
      <c r="N1" s="537"/>
    </row>
    <row r="2" spans="1:14" ht="14.25" customHeight="1" x14ac:dyDescent="0.25">
      <c r="A2" s="589" t="s">
        <v>295</v>
      </c>
      <c r="B2" s="589"/>
      <c r="C2" s="591" t="s">
        <v>296</v>
      </c>
      <c r="D2" s="591"/>
      <c r="E2" s="591"/>
      <c r="F2" s="591"/>
      <c r="G2" s="591"/>
      <c r="H2" s="419"/>
      <c r="I2" s="550" t="s">
        <v>297</v>
      </c>
      <c r="J2" s="550"/>
      <c r="K2" s="550"/>
      <c r="L2" s="550"/>
      <c r="M2" s="121"/>
      <c r="N2" s="592" t="s">
        <v>298</v>
      </c>
    </row>
    <row r="3" spans="1:14" ht="48" x14ac:dyDescent="0.25">
      <c r="A3" s="590"/>
      <c r="B3" s="590"/>
      <c r="C3" s="420" t="s">
        <v>299</v>
      </c>
      <c r="D3" s="421" t="s">
        <v>300</v>
      </c>
      <c r="E3" s="421" t="s">
        <v>301</v>
      </c>
      <c r="F3" s="421" t="s">
        <v>302</v>
      </c>
      <c r="G3" s="421" t="s">
        <v>303</v>
      </c>
      <c r="H3" s="58"/>
      <c r="I3" s="422" t="s">
        <v>304</v>
      </c>
      <c r="J3" s="421" t="s">
        <v>301</v>
      </c>
      <c r="K3" s="421" t="s">
        <v>302</v>
      </c>
      <c r="L3" s="421" t="s">
        <v>303</v>
      </c>
      <c r="M3" s="421"/>
      <c r="N3" s="593"/>
    </row>
    <row r="4" spans="1:14" ht="15" customHeight="1" x14ac:dyDescent="0.25">
      <c r="A4" s="423" t="s">
        <v>305</v>
      </c>
      <c r="B4" s="424"/>
      <c r="C4" s="425">
        <v>14265.41647167</v>
      </c>
      <c r="D4" s="425">
        <v>45727.829190360011</v>
      </c>
      <c r="E4" s="425">
        <v>706.56366056000024</v>
      </c>
      <c r="F4" s="425">
        <v>138.90610516000001</v>
      </c>
      <c r="G4" s="425">
        <v>60838.715427750009</v>
      </c>
      <c r="H4" s="426"/>
      <c r="I4" s="425">
        <v>47034.19928339</v>
      </c>
      <c r="J4" s="425">
        <v>8.911339139999999</v>
      </c>
      <c r="K4" s="425">
        <v>62.144138290000001</v>
      </c>
      <c r="L4" s="425">
        <v>47105.254760820004</v>
      </c>
      <c r="M4" s="426"/>
      <c r="N4" s="425">
        <v>-13733.460666930005</v>
      </c>
    </row>
    <row r="5" spans="1:14" ht="15" customHeight="1" x14ac:dyDescent="0.25">
      <c r="A5" s="67" t="s">
        <v>42</v>
      </c>
      <c r="B5" s="68"/>
      <c r="C5" s="390">
        <v>5492.6638749299991</v>
      </c>
      <c r="D5" s="390">
        <v>956.89394914000013</v>
      </c>
      <c r="E5" s="390">
        <v>659.6596061900002</v>
      </c>
      <c r="F5" s="390">
        <v>2.65468021</v>
      </c>
      <c r="G5" s="390">
        <v>7111.8721104699998</v>
      </c>
      <c r="H5" s="70"/>
      <c r="I5" s="390">
        <v>33624.501396749998</v>
      </c>
      <c r="J5" s="390">
        <v>0.39639645000000001</v>
      </c>
      <c r="K5" s="390">
        <v>1.7884145199999999</v>
      </c>
      <c r="L5" s="390">
        <v>33626.686207719998</v>
      </c>
      <c r="M5" s="70"/>
      <c r="N5" s="334">
        <v>26514.814097249997</v>
      </c>
    </row>
    <row r="6" spans="1:14" ht="15" customHeight="1" collapsed="1" x14ac:dyDescent="0.25">
      <c r="A6" s="131" t="s">
        <v>43</v>
      </c>
      <c r="B6" s="132" t="s">
        <v>44</v>
      </c>
      <c r="C6" s="385">
        <v>6.1043695199999988</v>
      </c>
      <c r="D6" s="385">
        <v>0</v>
      </c>
      <c r="E6" s="385">
        <v>0.1076178</v>
      </c>
      <c r="F6" s="385">
        <v>0</v>
      </c>
      <c r="G6" s="385">
        <v>6.2119873199999986</v>
      </c>
      <c r="H6" s="385"/>
      <c r="I6" s="385">
        <v>4.7254199999999993E-3</v>
      </c>
      <c r="J6" s="385">
        <v>0</v>
      </c>
      <c r="K6" s="385">
        <v>1.39E-3</v>
      </c>
      <c r="L6" s="385">
        <v>6.115419999999999E-3</v>
      </c>
      <c r="M6" s="385"/>
      <c r="N6" s="427">
        <v>-6.2058718999999982</v>
      </c>
    </row>
    <row r="7" spans="1:14" ht="15" customHeight="1" x14ac:dyDescent="0.25">
      <c r="A7" s="131" t="s">
        <v>45</v>
      </c>
      <c r="B7" s="132" t="s">
        <v>46</v>
      </c>
      <c r="C7" s="385">
        <v>96.501500980000046</v>
      </c>
      <c r="D7" s="385">
        <v>23.492750129999994</v>
      </c>
      <c r="E7" s="385">
        <v>1.13989553</v>
      </c>
      <c r="F7" s="385">
        <v>4.274E-2</v>
      </c>
      <c r="G7" s="385">
        <v>121.17688664000003</v>
      </c>
      <c r="H7" s="385"/>
      <c r="I7" s="385">
        <v>0.86744264999999976</v>
      </c>
      <c r="J7" s="385">
        <v>0</v>
      </c>
      <c r="K7" s="385">
        <v>2.1656300000000003E-2</v>
      </c>
      <c r="L7" s="385">
        <v>0.88909894999999972</v>
      </c>
      <c r="M7" s="385"/>
      <c r="N7" s="427">
        <v>-120.28778769000003</v>
      </c>
    </row>
    <row r="8" spans="1:14" ht="15" customHeight="1" x14ac:dyDescent="0.25">
      <c r="A8" s="131" t="s">
        <v>47</v>
      </c>
      <c r="B8" s="132" t="s">
        <v>48</v>
      </c>
      <c r="C8" s="385">
        <v>8.9073910699999992</v>
      </c>
      <c r="D8" s="385">
        <v>0.82988371999999999</v>
      </c>
      <c r="E8" s="385">
        <v>8.8123400000000001E-3</v>
      </c>
      <c r="F8" s="385">
        <v>0</v>
      </c>
      <c r="G8" s="385">
        <v>9.7460871299999994</v>
      </c>
      <c r="H8" s="385"/>
      <c r="I8" s="385">
        <v>8.2001179999999993E-2</v>
      </c>
      <c r="J8" s="385">
        <v>0</v>
      </c>
      <c r="K8" s="385">
        <v>2.78496E-3</v>
      </c>
      <c r="L8" s="385">
        <v>8.4786139999999996E-2</v>
      </c>
      <c r="M8" s="385"/>
      <c r="N8" s="427">
        <v>-9.6613009899999991</v>
      </c>
    </row>
    <row r="9" spans="1:14" ht="15" customHeight="1" x14ac:dyDescent="0.25">
      <c r="A9" s="131" t="s">
        <v>49</v>
      </c>
      <c r="B9" s="132" t="s">
        <v>50</v>
      </c>
      <c r="C9" s="385">
        <v>12.531216779999999</v>
      </c>
      <c r="D9" s="385">
        <v>4.2700000000000004E-3</v>
      </c>
      <c r="E9" s="385">
        <v>1.32E-2</v>
      </c>
      <c r="F9" s="385">
        <v>0</v>
      </c>
      <c r="G9" s="385">
        <v>12.548686779999999</v>
      </c>
      <c r="H9" s="385"/>
      <c r="I9" s="385">
        <v>1.06488E-3</v>
      </c>
      <c r="J9" s="385">
        <v>0</v>
      </c>
      <c r="K9" s="385">
        <v>4.5628600000000002E-3</v>
      </c>
      <c r="L9" s="385">
        <v>5.62774E-3</v>
      </c>
      <c r="M9" s="385"/>
      <c r="N9" s="427">
        <v>-12.543059039999999</v>
      </c>
    </row>
    <row r="10" spans="1:14" ht="15" customHeight="1" x14ac:dyDescent="0.25">
      <c r="A10" s="131" t="s">
        <v>51</v>
      </c>
      <c r="B10" s="132" t="s">
        <v>52</v>
      </c>
      <c r="C10" s="385">
        <v>7.5575843199999975</v>
      </c>
      <c r="D10" s="385">
        <v>0.43029828000000009</v>
      </c>
      <c r="E10" s="385">
        <v>1.102879E-2</v>
      </c>
      <c r="F10" s="385">
        <v>6.0000000000000001E-3</v>
      </c>
      <c r="G10" s="385">
        <v>8.0049113899999966</v>
      </c>
      <c r="H10" s="385"/>
      <c r="I10" s="385">
        <v>6.6991609999999993E-2</v>
      </c>
      <c r="J10" s="385">
        <v>0</v>
      </c>
      <c r="K10" s="385">
        <v>3.496E-3</v>
      </c>
      <c r="L10" s="385">
        <v>7.0487609999999992E-2</v>
      </c>
      <c r="M10" s="385"/>
      <c r="N10" s="427">
        <v>-7.9344237799999968</v>
      </c>
    </row>
    <row r="11" spans="1:14" ht="15" customHeight="1" x14ac:dyDescent="0.25">
      <c r="A11" s="131" t="s">
        <v>53</v>
      </c>
      <c r="B11" s="132" t="s">
        <v>54</v>
      </c>
      <c r="C11" s="385">
        <v>22.742513120000012</v>
      </c>
      <c r="D11" s="385">
        <v>8.8532379999999994E-2</v>
      </c>
      <c r="E11" s="385">
        <v>1.3967759999999999E-2</v>
      </c>
      <c r="F11" s="385">
        <v>1.0999999999999999E-2</v>
      </c>
      <c r="G11" s="385">
        <v>22.856013260000012</v>
      </c>
      <c r="H11" s="385"/>
      <c r="I11" s="385">
        <v>6.1497220000000012E-2</v>
      </c>
      <c r="J11" s="385">
        <v>0</v>
      </c>
      <c r="K11" s="385">
        <v>8.44752E-3</v>
      </c>
      <c r="L11" s="385">
        <v>6.9944740000000005E-2</v>
      </c>
      <c r="M11" s="385"/>
      <c r="N11" s="427">
        <v>-22.786068520000011</v>
      </c>
    </row>
    <row r="12" spans="1:14" ht="15" customHeight="1" x14ac:dyDescent="0.25">
      <c r="A12" s="136">
        <v>10</v>
      </c>
      <c r="B12" s="132" t="s">
        <v>56</v>
      </c>
      <c r="C12" s="385">
        <v>113.68932726000011</v>
      </c>
      <c r="D12" s="385">
        <v>213.76623131000005</v>
      </c>
      <c r="E12" s="385">
        <v>0.19986508000000003</v>
      </c>
      <c r="F12" s="385">
        <v>2.0299999999999999E-2</v>
      </c>
      <c r="G12" s="385">
        <v>327.67572365000018</v>
      </c>
      <c r="H12" s="385"/>
      <c r="I12" s="385">
        <v>2.6160703500000002</v>
      </c>
      <c r="J12" s="385">
        <v>0</v>
      </c>
      <c r="K12" s="385">
        <v>2.7899399999999994E-2</v>
      </c>
      <c r="L12" s="385">
        <v>2.6439697500000001</v>
      </c>
      <c r="M12" s="385"/>
      <c r="N12" s="427">
        <v>-325.03175390000018</v>
      </c>
    </row>
    <row r="13" spans="1:14" ht="15" customHeight="1" x14ac:dyDescent="0.25">
      <c r="A13" s="136">
        <v>11</v>
      </c>
      <c r="B13" s="132" t="s">
        <v>58</v>
      </c>
      <c r="C13" s="385">
        <v>1972.4809958599976</v>
      </c>
      <c r="D13" s="385">
        <v>53.88516232000002</v>
      </c>
      <c r="E13" s="385">
        <v>13.470917749999998</v>
      </c>
      <c r="F13" s="385">
        <v>0.89110480000000014</v>
      </c>
      <c r="G13" s="385">
        <v>2040.7281807299976</v>
      </c>
      <c r="H13" s="385"/>
      <c r="I13" s="385">
        <v>83.93841617999999</v>
      </c>
      <c r="J13" s="385">
        <v>0.30068287999999999</v>
      </c>
      <c r="K13" s="385">
        <v>0.33979168000000004</v>
      </c>
      <c r="L13" s="385">
        <v>84.578890739999991</v>
      </c>
      <c r="M13" s="385"/>
      <c r="N13" s="427">
        <v>-1956.1492899899977</v>
      </c>
    </row>
    <row r="14" spans="1:14" ht="15" customHeight="1" x14ac:dyDescent="0.25">
      <c r="A14" s="136">
        <v>12</v>
      </c>
      <c r="B14" s="132" t="s">
        <v>60</v>
      </c>
      <c r="C14" s="385">
        <v>133.24992460000004</v>
      </c>
      <c r="D14" s="385">
        <v>99.276482119999997</v>
      </c>
      <c r="E14" s="385">
        <v>1.6390324700000001</v>
      </c>
      <c r="F14" s="385">
        <v>1.0135710000000001E-2</v>
      </c>
      <c r="G14" s="385">
        <v>234.17557490000002</v>
      </c>
      <c r="H14" s="385"/>
      <c r="I14" s="385">
        <v>3.4886031400000004</v>
      </c>
      <c r="J14" s="385">
        <v>4.6401230000000002E-2</v>
      </c>
      <c r="K14" s="385">
        <v>1.1116829999999999E-2</v>
      </c>
      <c r="L14" s="385">
        <v>3.5461212000000004</v>
      </c>
      <c r="M14" s="385"/>
      <c r="N14" s="427">
        <v>-230.62945370000003</v>
      </c>
    </row>
    <row r="15" spans="1:14" ht="15" customHeight="1" x14ac:dyDescent="0.25">
      <c r="A15" s="136">
        <v>13</v>
      </c>
      <c r="B15" s="132" t="s">
        <v>62</v>
      </c>
      <c r="C15" s="385">
        <v>1054.9613988500007</v>
      </c>
      <c r="D15" s="385">
        <v>60.043067220000012</v>
      </c>
      <c r="E15" s="385">
        <v>5.2516457300000008</v>
      </c>
      <c r="F15" s="385">
        <v>2.4799999999999999E-2</v>
      </c>
      <c r="G15" s="385">
        <v>1120.2809118000007</v>
      </c>
      <c r="H15" s="385"/>
      <c r="I15" s="385">
        <v>664.44321284999967</v>
      </c>
      <c r="J15" s="385">
        <v>2.2779999999999998E-2</v>
      </c>
      <c r="K15" s="385">
        <v>2.4855720000000001E-2</v>
      </c>
      <c r="L15" s="385">
        <v>664.49084856999968</v>
      </c>
      <c r="M15" s="385"/>
      <c r="N15" s="427">
        <v>-455.79006323000101</v>
      </c>
    </row>
    <row r="16" spans="1:14" ht="15" customHeight="1" x14ac:dyDescent="0.25">
      <c r="A16" s="136">
        <v>14</v>
      </c>
      <c r="B16" s="132" t="s">
        <v>64</v>
      </c>
      <c r="C16" s="385">
        <v>1307.9240973899996</v>
      </c>
      <c r="D16" s="385">
        <v>17.311804739999996</v>
      </c>
      <c r="E16" s="385">
        <v>637.28713562000019</v>
      </c>
      <c r="F16" s="385">
        <v>1.1556</v>
      </c>
      <c r="G16" s="385">
        <v>1963.6786377499998</v>
      </c>
      <c r="H16" s="385"/>
      <c r="I16" s="385">
        <v>25.555801760000016</v>
      </c>
      <c r="J16" s="385">
        <v>0</v>
      </c>
      <c r="K16" s="385">
        <v>0.95300587999999986</v>
      </c>
      <c r="L16" s="385">
        <v>26.508807640000015</v>
      </c>
      <c r="M16" s="385"/>
      <c r="N16" s="427">
        <v>-1937.1698301099998</v>
      </c>
    </row>
    <row r="17" spans="1:14" ht="15" customHeight="1" x14ac:dyDescent="0.25">
      <c r="A17" s="136">
        <v>15</v>
      </c>
      <c r="B17" s="132" t="s">
        <v>66</v>
      </c>
      <c r="C17" s="385">
        <v>634.42688653000096</v>
      </c>
      <c r="D17" s="385">
        <v>110.5147978</v>
      </c>
      <c r="E17" s="385">
        <v>0.10899575</v>
      </c>
      <c r="F17" s="385">
        <v>0.46538669999999988</v>
      </c>
      <c r="G17" s="385">
        <v>745.51606678000087</v>
      </c>
      <c r="H17" s="385"/>
      <c r="I17" s="385">
        <v>127.88423460000006</v>
      </c>
      <c r="J17" s="385">
        <v>2.6532339999999998E-2</v>
      </c>
      <c r="K17" s="385">
        <v>0.36500836999999997</v>
      </c>
      <c r="L17" s="385">
        <v>128.27577531000006</v>
      </c>
      <c r="M17" s="385"/>
      <c r="N17" s="427">
        <v>-617.24029147000078</v>
      </c>
    </row>
    <row r="18" spans="1:14" ht="15" customHeight="1" x14ac:dyDescent="0.25">
      <c r="A18" s="136">
        <v>16</v>
      </c>
      <c r="B18" s="132" t="s">
        <v>67</v>
      </c>
      <c r="C18" s="385">
        <v>0</v>
      </c>
      <c r="D18" s="385">
        <v>0</v>
      </c>
      <c r="E18" s="385">
        <v>0</v>
      </c>
      <c r="F18" s="385">
        <v>0</v>
      </c>
      <c r="G18" s="385">
        <v>0</v>
      </c>
      <c r="H18" s="385"/>
      <c r="I18" s="385">
        <v>32686.498687689993</v>
      </c>
      <c r="J18" s="385">
        <v>0</v>
      </c>
      <c r="K18" s="385">
        <v>0</v>
      </c>
      <c r="L18" s="385">
        <v>32686.498687689993</v>
      </c>
      <c r="M18" s="385"/>
      <c r="N18" s="427">
        <v>32686.498687689993</v>
      </c>
    </row>
    <row r="19" spans="1:14" ht="15" customHeight="1" x14ac:dyDescent="0.25">
      <c r="A19" s="136">
        <v>17</v>
      </c>
      <c r="B19" s="132" t="s">
        <v>69</v>
      </c>
      <c r="C19" s="385">
        <v>36.172404610000001</v>
      </c>
      <c r="D19" s="385">
        <v>141.62234145000002</v>
      </c>
      <c r="E19" s="385">
        <v>0.28816456000000001</v>
      </c>
      <c r="F19" s="385">
        <v>2.2613000000000001E-2</v>
      </c>
      <c r="G19" s="385">
        <v>178.10552362000004</v>
      </c>
      <c r="H19" s="385"/>
      <c r="I19" s="385">
        <v>8.872667909999997</v>
      </c>
      <c r="J19" s="385">
        <v>0</v>
      </c>
      <c r="K19" s="385">
        <v>9.8790000000000006E-3</v>
      </c>
      <c r="L19" s="385">
        <v>8.8825469099999967</v>
      </c>
      <c r="M19" s="385"/>
      <c r="N19" s="427">
        <v>-169.22297671000004</v>
      </c>
    </row>
    <row r="20" spans="1:14" ht="15" customHeight="1" x14ac:dyDescent="0.25">
      <c r="A20" s="136">
        <v>18</v>
      </c>
      <c r="B20" s="132" t="s">
        <v>71</v>
      </c>
      <c r="C20" s="385">
        <v>85.414264039999964</v>
      </c>
      <c r="D20" s="385">
        <v>235.62832767000006</v>
      </c>
      <c r="E20" s="385">
        <v>0.11932701</v>
      </c>
      <c r="F20" s="385">
        <v>5.0000000000000001E-3</v>
      </c>
      <c r="G20" s="385">
        <v>321.16691872000001</v>
      </c>
      <c r="H20" s="385"/>
      <c r="I20" s="385">
        <v>20.119979310000002</v>
      </c>
      <c r="J20" s="385">
        <v>0</v>
      </c>
      <c r="K20" s="385">
        <v>1.4520000000000002E-2</v>
      </c>
      <c r="L20" s="385">
        <v>20.134499310000002</v>
      </c>
      <c r="M20" s="385"/>
      <c r="N20" s="427">
        <v>-301.03241940999999</v>
      </c>
    </row>
    <row r="21" spans="1:14" ht="15" customHeight="1" x14ac:dyDescent="0.25">
      <c r="A21" s="84" t="s">
        <v>72</v>
      </c>
      <c r="B21" s="47"/>
      <c r="C21" s="390">
        <v>637.69718162000004</v>
      </c>
      <c r="D21" s="390">
        <v>29763.646609320007</v>
      </c>
      <c r="E21" s="390">
        <v>0.85440627000000002</v>
      </c>
      <c r="F21" s="390">
        <v>73.199697909999998</v>
      </c>
      <c r="G21" s="390">
        <v>30475.397895120004</v>
      </c>
      <c r="H21" s="70"/>
      <c r="I21" s="390">
        <v>10552.742143649999</v>
      </c>
      <c r="J21" s="390">
        <v>0</v>
      </c>
      <c r="K21" s="390">
        <v>44.3382693</v>
      </c>
      <c r="L21" s="390">
        <v>10597.080412949999</v>
      </c>
      <c r="M21" s="383"/>
      <c r="N21" s="334">
        <v>-19878.317482170005</v>
      </c>
    </row>
    <row r="22" spans="1:14" ht="15" customHeight="1" x14ac:dyDescent="0.25">
      <c r="A22" s="136">
        <v>20</v>
      </c>
      <c r="B22" s="132" t="s">
        <v>73</v>
      </c>
      <c r="C22" s="385">
        <v>139.99719081000001</v>
      </c>
      <c r="D22" s="385">
        <v>4955.1476931400002</v>
      </c>
      <c r="E22" s="385">
        <v>1.6599800000000001E-2</v>
      </c>
      <c r="F22" s="385">
        <v>0</v>
      </c>
      <c r="G22" s="385">
        <v>5095.1614837500001</v>
      </c>
      <c r="H22" s="385"/>
      <c r="I22" s="385">
        <v>4709.3933411100006</v>
      </c>
      <c r="J22" s="385">
        <v>0</v>
      </c>
      <c r="K22" s="385">
        <v>1.7014979999999996E-2</v>
      </c>
      <c r="L22" s="385">
        <v>4709.4103560900003</v>
      </c>
      <c r="M22" s="385"/>
      <c r="N22" s="427">
        <v>-385.75112765999984</v>
      </c>
    </row>
    <row r="23" spans="1:14" ht="15" customHeight="1" x14ac:dyDescent="0.25">
      <c r="A23" s="136">
        <v>21</v>
      </c>
      <c r="B23" s="132" t="s">
        <v>75</v>
      </c>
      <c r="C23" s="385">
        <v>111.60869492000005</v>
      </c>
      <c r="D23" s="385">
        <v>2694.7862147800015</v>
      </c>
      <c r="E23" s="385">
        <v>0.82704007000000002</v>
      </c>
      <c r="F23" s="385">
        <v>2.0081638400000004</v>
      </c>
      <c r="G23" s="385">
        <v>2809.2301136100014</v>
      </c>
      <c r="H23" s="385"/>
      <c r="I23" s="385">
        <v>640.08788034999975</v>
      </c>
      <c r="J23" s="385">
        <v>0</v>
      </c>
      <c r="K23" s="385">
        <v>0.22671574999999999</v>
      </c>
      <c r="L23" s="385">
        <v>640.31459609999979</v>
      </c>
      <c r="M23" s="385"/>
      <c r="N23" s="427">
        <v>-2168.9155175100013</v>
      </c>
    </row>
    <row r="24" spans="1:14" ht="15" customHeight="1" x14ac:dyDescent="0.25">
      <c r="A24" s="136">
        <v>22</v>
      </c>
      <c r="B24" s="132" t="s">
        <v>77</v>
      </c>
      <c r="C24" s="385">
        <v>0</v>
      </c>
      <c r="D24" s="385">
        <v>9794.6992479300006</v>
      </c>
      <c r="E24" s="385">
        <v>0</v>
      </c>
      <c r="F24" s="385">
        <v>0</v>
      </c>
      <c r="G24" s="385">
        <v>9794.6992479300006</v>
      </c>
      <c r="H24" s="385"/>
      <c r="I24" s="385">
        <v>31.035693509999998</v>
      </c>
      <c r="J24" s="385">
        <v>0</v>
      </c>
      <c r="K24" s="385">
        <v>0</v>
      </c>
      <c r="L24" s="385">
        <v>31.035693509999998</v>
      </c>
      <c r="M24" s="385"/>
      <c r="N24" s="427">
        <v>-9763.6635544199999</v>
      </c>
    </row>
    <row r="25" spans="1:14" ht="15" customHeight="1" x14ac:dyDescent="0.25">
      <c r="A25" s="136">
        <v>23</v>
      </c>
      <c r="B25" s="132" t="s">
        <v>79</v>
      </c>
      <c r="C25" s="385">
        <v>0.14542359999999999</v>
      </c>
      <c r="D25" s="385">
        <v>6629.7521503000007</v>
      </c>
      <c r="E25" s="385">
        <v>0</v>
      </c>
      <c r="F25" s="385">
        <v>7.0000000000000001E-3</v>
      </c>
      <c r="G25" s="385">
        <v>6629.9045739000003</v>
      </c>
      <c r="H25" s="385"/>
      <c r="I25" s="385">
        <v>1070.7916322099998</v>
      </c>
      <c r="J25" s="385">
        <v>0</v>
      </c>
      <c r="K25" s="385">
        <v>2.7953399999999995E-3</v>
      </c>
      <c r="L25" s="385">
        <v>1070.7944275499997</v>
      </c>
      <c r="M25" s="385"/>
      <c r="N25" s="427">
        <v>-5559.1101463500008</v>
      </c>
    </row>
    <row r="26" spans="1:14" ht="15" customHeight="1" x14ac:dyDescent="0.25">
      <c r="A26" s="136">
        <v>24</v>
      </c>
      <c r="B26" s="132" t="s">
        <v>81</v>
      </c>
      <c r="C26" s="385">
        <v>56.136496340000008</v>
      </c>
      <c r="D26" s="385">
        <v>1692.4778046400004</v>
      </c>
      <c r="E26" s="385">
        <v>0</v>
      </c>
      <c r="F26" s="385">
        <v>0</v>
      </c>
      <c r="G26" s="385">
        <v>1748.6143009800003</v>
      </c>
      <c r="H26" s="385"/>
      <c r="I26" s="385">
        <v>34.557546619999989</v>
      </c>
      <c r="J26" s="385">
        <v>0</v>
      </c>
      <c r="K26" s="385">
        <v>0</v>
      </c>
      <c r="L26" s="385">
        <v>34.557546619999989</v>
      </c>
      <c r="M26" s="385"/>
      <c r="N26" s="427">
        <v>-1714.0567543600002</v>
      </c>
    </row>
    <row r="27" spans="1:14" ht="15" customHeight="1" x14ac:dyDescent="0.25">
      <c r="A27" s="136">
        <v>25</v>
      </c>
      <c r="B27" s="132" t="s">
        <v>83</v>
      </c>
      <c r="C27" s="385">
        <v>329.80937595</v>
      </c>
      <c r="D27" s="385">
        <v>3996.7834985300019</v>
      </c>
      <c r="E27" s="385">
        <v>1.0766399999999999E-2</v>
      </c>
      <c r="F27" s="385">
        <v>71.184534069999998</v>
      </c>
      <c r="G27" s="385">
        <v>4397.788174950002</v>
      </c>
      <c r="H27" s="385"/>
      <c r="I27" s="385">
        <v>4066.8760498499992</v>
      </c>
      <c r="J27" s="385">
        <v>0</v>
      </c>
      <c r="K27" s="385">
        <v>44.091743229999999</v>
      </c>
      <c r="L27" s="385">
        <v>4110.967793079999</v>
      </c>
      <c r="M27" s="385"/>
      <c r="N27" s="427">
        <v>-286.82038187000308</v>
      </c>
    </row>
    <row r="28" spans="1:14" ht="15" customHeight="1" x14ac:dyDescent="0.25">
      <c r="A28" s="84" t="s">
        <v>84</v>
      </c>
      <c r="B28" s="47"/>
      <c r="C28" s="390">
        <v>2898.8681537399989</v>
      </c>
      <c r="D28" s="390">
        <v>7226.1855041399986</v>
      </c>
      <c r="E28" s="390">
        <v>4.4189611000000006</v>
      </c>
      <c r="F28" s="390">
        <v>0.76241298000000002</v>
      </c>
      <c r="G28" s="390">
        <v>10130.235031959999</v>
      </c>
      <c r="H28" s="383"/>
      <c r="I28" s="390">
        <v>38.806462119999978</v>
      </c>
      <c r="J28" s="390">
        <v>8.201410000000001E-3</v>
      </c>
      <c r="K28" s="390">
        <v>0.5086189900000001</v>
      </c>
      <c r="L28" s="390">
        <v>39.323282519999978</v>
      </c>
      <c r="M28" s="383"/>
      <c r="N28" s="334">
        <v>-10090.91174944</v>
      </c>
    </row>
    <row r="29" spans="1:14" ht="15" customHeight="1" x14ac:dyDescent="0.25">
      <c r="A29" s="136">
        <v>30</v>
      </c>
      <c r="B29" s="132" t="s">
        <v>86</v>
      </c>
      <c r="C29" s="385">
        <v>2789.4004669599985</v>
      </c>
      <c r="D29" s="385">
        <v>3123.4785935199989</v>
      </c>
      <c r="E29" s="385">
        <v>4.1539076500000007</v>
      </c>
      <c r="F29" s="385">
        <v>0.68315000000000003</v>
      </c>
      <c r="G29" s="385">
        <v>5917.716118129998</v>
      </c>
      <c r="H29" s="385"/>
      <c r="I29" s="385">
        <v>33.589579579999977</v>
      </c>
      <c r="J29" s="385">
        <v>8.201410000000001E-3</v>
      </c>
      <c r="K29" s="385">
        <v>0.47453292000000002</v>
      </c>
      <c r="L29" s="385">
        <v>34.072313909999977</v>
      </c>
      <c r="M29" s="385"/>
      <c r="N29" s="427">
        <v>-5883.6438042199979</v>
      </c>
    </row>
    <row r="30" spans="1:14" ht="15" customHeight="1" x14ac:dyDescent="0.25">
      <c r="A30" s="136">
        <v>31</v>
      </c>
      <c r="B30" s="132" t="s">
        <v>88</v>
      </c>
      <c r="C30" s="385">
        <v>55.40008803000002</v>
      </c>
      <c r="D30" s="385">
        <v>3404.0887041700003</v>
      </c>
      <c r="E30" s="385">
        <v>0.24643656</v>
      </c>
      <c r="F30" s="385">
        <v>6.326298000000001E-2</v>
      </c>
      <c r="G30" s="385">
        <v>3459.7984917400004</v>
      </c>
      <c r="H30" s="385"/>
      <c r="I30" s="385">
        <v>1.8961828299999999</v>
      </c>
      <c r="J30" s="385">
        <v>0</v>
      </c>
      <c r="K30" s="385">
        <v>2.9657639999999999E-2</v>
      </c>
      <c r="L30" s="385">
        <v>1.9258404699999998</v>
      </c>
      <c r="M30" s="385"/>
      <c r="N30" s="427">
        <v>-3457.8726512700005</v>
      </c>
    </row>
    <row r="31" spans="1:14" ht="15" customHeight="1" x14ac:dyDescent="0.25">
      <c r="A31" s="136">
        <v>32</v>
      </c>
      <c r="B31" s="132" t="s">
        <v>90</v>
      </c>
      <c r="C31" s="385">
        <v>27.587410589999998</v>
      </c>
      <c r="D31" s="385">
        <v>283.62609642000001</v>
      </c>
      <c r="E31" s="385">
        <v>1.8616889999999997E-2</v>
      </c>
      <c r="F31" s="385">
        <v>1.6E-2</v>
      </c>
      <c r="G31" s="385">
        <v>311.2481239</v>
      </c>
      <c r="H31" s="385"/>
      <c r="I31" s="385">
        <v>2.4026027599999997</v>
      </c>
      <c r="J31" s="385">
        <v>0</v>
      </c>
      <c r="K31" s="385">
        <v>4.4284299999999988E-3</v>
      </c>
      <c r="L31" s="385">
        <v>2.4070311899999997</v>
      </c>
      <c r="M31" s="385"/>
      <c r="N31" s="427">
        <v>-308.84109271</v>
      </c>
    </row>
    <row r="32" spans="1:14" ht="15" customHeight="1" x14ac:dyDescent="0.25">
      <c r="A32" s="136">
        <v>33</v>
      </c>
      <c r="B32" s="132" t="s">
        <v>92</v>
      </c>
      <c r="C32" s="385">
        <v>9.4997166499999999</v>
      </c>
      <c r="D32" s="385">
        <v>112.56134176000002</v>
      </c>
      <c r="E32" s="385">
        <v>0</v>
      </c>
      <c r="F32" s="385">
        <v>0</v>
      </c>
      <c r="G32" s="385">
        <v>122.06105841000002</v>
      </c>
      <c r="H32" s="385"/>
      <c r="I32" s="385">
        <v>0.91809695000000002</v>
      </c>
      <c r="J32" s="385">
        <v>0</v>
      </c>
      <c r="K32" s="385">
        <v>0</v>
      </c>
      <c r="L32" s="385">
        <v>0.91809695000000002</v>
      </c>
      <c r="M32" s="385"/>
      <c r="N32" s="427">
        <v>-121.14296146000001</v>
      </c>
    </row>
    <row r="33" spans="1:14" ht="15" customHeight="1" x14ac:dyDescent="0.25">
      <c r="A33" s="136">
        <v>34</v>
      </c>
      <c r="B33" s="132" t="s">
        <v>94</v>
      </c>
      <c r="C33" s="385">
        <v>16.980471509999997</v>
      </c>
      <c r="D33" s="385">
        <v>302.43076826999993</v>
      </c>
      <c r="E33" s="385">
        <v>0</v>
      </c>
      <c r="F33" s="385">
        <v>0</v>
      </c>
      <c r="G33" s="385">
        <v>319.4112397799999</v>
      </c>
      <c r="H33" s="385"/>
      <c r="I33" s="385">
        <v>0</v>
      </c>
      <c r="J33" s="385">
        <v>0</v>
      </c>
      <c r="K33" s="385">
        <v>0</v>
      </c>
      <c r="L33" s="385">
        <v>0</v>
      </c>
      <c r="M33" s="385"/>
      <c r="N33" s="427">
        <v>-319.4112397799999</v>
      </c>
    </row>
    <row r="34" spans="1:14" ht="15" customHeight="1" x14ac:dyDescent="0.25">
      <c r="A34" s="84" t="s">
        <v>95</v>
      </c>
      <c r="B34" s="47"/>
      <c r="C34" s="390">
        <v>713.47263875999988</v>
      </c>
      <c r="D34" s="390">
        <v>7781.1031277600005</v>
      </c>
      <c r="E34" s="390">
        <v>41.630686999999995</v>
      </c>
      <c r="F34" s="390">
        <v>62.289314060000002</v>
      </c>
      <c r="G34" s="390">
        <v>48136.38688898</v>
      </c>
      <c r="H34" s="70"/>
      <c r="I34" s="390">
        <v>1714.8929705699998</v>
      </c>
      <c r="J34" s="390">
        <v>8.50674128</v>
      </c>
      <c r="K34" s="390">
        <v>15.50883548</v>
      </c>
      <c r="L34" s="390">
        <v>4837.8971268300011</v>
      </c>
      <c r="M34" s="383"/>
      <c r="N34" s="334">
        <v>-43298.489762149999</v>
      </c>
    </row>
    <row r="35" spans="1:14" ht="15" customHeight="1" x14ac:dyDescent="0.25">
      <c r="A35" s="136">
        <v>40</v>
      </c>
      <c r="B35" s="132" t="s">
        <v>97</v>
      </c>
      <c r="C35" s="385">
        <v>141.40627150999998</v>
      </c>
      <c r="D35" s="385">
        <v>327.02912478999997</v>
      </c>
      <c r="E35" s="385">
        <v>15.97338633</v>
      </c>
      <c r="F35" s="385">
        <v>0.13219399999999998</v>
      </c>
      <c r="G35" s="259">
        <v>484.54097662999999</v>
      </c>
      <c r="H35" s="259"/>
      <c r="I35" s="385">
        <v>529.1628936000003</v>
      </c>
      <c r="J35" s="385">
        <v>0</v>
      </c>
      <c r="K35" s="385">
        <v>0.23003012999999992</v>
      </c>
      <c r="L35" s="259">
        <v>529.39292373000035</v>
      </c>
      <c r="M35" s="259"/>
      <c r="N35" s="428">
        <v>44.851947100000359</v>
      </c>
    </row>
    <row r="36" spans="1:14" ht="15" customHeight="1" x14ac:dyDescent="0.25">
      <c r="A36" s="136">
        <v>41</v>
      </c>
      <c r="B36" s="132" t="s">
        <v>99</v>
      </c>
      <c r="C36" s="385">
        <v>307.14053400000006</v>
      </c>
      <c r="D36" s="385">
        <v>2143.3034072999999</v>
      </c>
      <c r="E36" s="385">
        <v>0.24520319999999998</v>
      </c>
      <c r="F36" s="385">
        <v>2.2100000000000002E-2</v>
      </c>
      <c r="G36" s="259">
        <v>2450.7112445000002</v>
      </c>
      <c r="H36" s="259"/>
      <c r="I36" s="385">
        <v>227.01719185999994</v>
      </c>
      <c r="J36" s="385">
        <v>0</v>
      </c>
      <c r="K36" s="385">
        <v>3.6421080000000002E-2</v>
      </c>
      <c r="L36" s="259">
        <v>227.05361293999994</v>
      </c>
      <c r="M36" s="259"/>
      <c r="N36" s="428">
        <v>-2223.6576315600005</v>
      </c>
    </row>
    <row r="37" spans="1:14" ht="15" customHeight="1" x14ac:dyDescent="0.25">
      <c r="A37" s="136">
        <v>42</v>
      </c>
      <c r="B37" s="132" t="s">
        <v>101</v>
      </c>
      <c r="C37" s="385">
        <v>178.95933767999989</v>
      </c>
      <c r="D37" s="385">
        <v>805.21158940000009</v>
      </c>
      <c r="E37" s="385">
        <v>2.4656572699999999</v>
      </c>
      <c r="F37" s="385">
        <v>2.06E-2</v>
      </c>
      <c r="G37" s="259">
        <v>986.65718434999985</v>
      </c>
      <c r="H37" s="259"/>
      <c r="I37" s="385">
        <v>206.64124237999991</v>
      </c>
      <c r="J37" s="385">
        <v>0.12913358</v>
      </c>
      <c r="K37" s="385">
        <v>3.0738000000000001E-2</v>
      </c>
      <c r="L37" s="259">
        <v>206.80111395999992</v>
      </c>
      <c r="M37" s="259"/>
      <c r="N37" s="428">
        <v>-779.8560703899999</v>
      </c>
    </row>
    <row r="38" spans="1:14" ht="15" customHeight="1" x14ac:dyDescent="0.25">
      <c r="A38" s="136">
        <v>43</v>
      </c>
      <c r="B38" s="132" t="s">
        <v>103</v>
      </c>
      <c r="C38" s="385">
        <v>44.428648919999993</v>
      </c>
      <c r="D38" s="385">
        <v>1454.9664689099998</v>
      </c>
      <c r="E38" s="385">
        <v>4.5524402000000004</v>
      </c>
      <c r="F38" s="385">
        <v>0</v>
      </c>
      <c r="G38" s="259">
        <v>1503.9475580299998</v>
      </c>
      <c r="H38" s="259"/>
      <c r="I38" s="385">
        <v>120.29836617999999</v>
      </c>
      <c r="J38" s="385">
        <v>0</v>
      </c>
      <c r="K38" s="385">
        <v>0</v>
      </c>
      <c r="L38" s="259">
        <v>120.29836617999999</v>
      </c>
      <c r="M38" s="259"/>
      <c r="N38" s="428">
        <v>-1383.6491918499999</v>
      </c>
    </row>
    <row r="39" spans="1:14" ht="15" customHeight="1" x14ac:dyDescent="0.25">
      <c r="A39" s="136">
        <v>44</v>
      </c>
      <c r="B39" s="132" t="s">
        <v>105</v>
      </c>
      <c r="C39" s="385">
        <v>0</v>
      </c>
      <c r="D39" s="385">
        <v>2630.8362132099996</v>
      </c>
      <c r="E39" s="385">
        <v>0</v>
      </c>
      <c r="F39" s="385">
        <v>0</v>
      </c>
      <c r="G39" s="259">
        <v>2630.8362132099996</v>
      </c>
      <c r="H39" s="259"/>
      <c r="I39" s="385">
        <v>415.20228593999991</v>
      </c>
      <c r="J39" s="385">
        <v>0</v>
      </c>
      <c r="K39" s="385">
        <v>0</v>
      </c>
      <c r="L39" s="259">
        <v>415.20228593999991</v>
      </c>
      <c r="M39" s="259"/>
      <c r="N39" s="428">
        <v>-2215.6339272699997</v>
      </c>
    </row>
    <row r="40" spans="1:14" ht="15" customHeight="1" x14ac:dyDescent="0.25">
      <c r="A40" s="136">
        <v>45</v>
      </c>
      <c r="B40" s="132" t="s">
        <v>107</v>
      </c>
      <c r="C40" s="385">
        <v>41.537846650000013</v>
      </c>
      <c r="D40" s="385">
        <v>419.75632414999978</v>
      </c>
      <c r="E40" s="385">
        <v>18.393999999999998</v>
      </c>
      <c r="F40" s="385">
        <v>62.11442006</v>
      </c>
      <c r="G40" s="259">
        <v>541.80259085999978</v>
      </c>
      <c r="H40" s="259"/>
      <c r="I40" s="385">
        <v>216.57099060999997</v>
      </c>
      <c r="J40" s="385">
        <v>8.3776077000000004</v>
      </c>
      <c r="K40" s="385">
        <v>15.211646270000001</v>
      </c>
      <c r="L40" s="259">
        <v>240.16024457999995</v>
      </c>
      <c r="M40" s="259"/>
      <c r="N40" s="428">
        <v>-301.64234627999986</v>
      </c>
    </row>
    <row r="41" spans="1:14" ht="15" customHeight="1" x14ac:dyDescent="0.25">
      <c r="A41" s="136">
        <v>46</v>
      </c>
      <c r="B41" s="132" t="s">
        <v>109</v>
      </c>
      <c r="C41" s="385">
        <v>0</v>
      </c>
      <c r="D41" s="385">
        <v>0</v>
      </c>
      <c r="E41" s="385">
        <v>0</v>
      </c>
      <c r="F41" s="385">
        <v>0</v>
      </c>
      <c r="G41" s="259">
        <v>0</v>
      </c>
      <c r="H41" s="259"/>
      <c r="I41" s="385">
        <v>0</v>
      </c>
      <c r="J41" s="385">
        <v>0</v>
      </c>
      <c r="K41" s="385">
        <v>0</v>
      </c>
      <c r="L41" s="259">
        <v>0</v>
      </c>
      <c r="M41" s="259"/>
      <c r="N41" s="428">
        <v>0</v>
      </c>
    </row>
    <row r="42" spans="1:14" ht="15" customHeight="1" x14ac:dyDescent="0.25">
      <c r="A42" s="84" t="s">
        <v>110</v>
      </c>
      <c r="B42" s="47"/>
      <c r="C42" s="390">
        <v>4522.7146226200002</v>
      </c>
      <c r="D42" s="390">
        <v>0</v>
      </c>
      <c r="E42" s="390">
        <v>0</v>
      </c>
      <c r="F42" s="390">
        <v>0</v>
      </c>
      <c r="G42" s="390">
        <v>4522.7146226200002</v>
      </c>
      <c r="H42" s="383"/>
      <c r="I42" s="390">
        <v>1103.2563103</v>
      </c>
      <c r="J42" s="390">
        <v>0</v>
      </c>
      <c r="K42" s="390">
        <v>0</v>
      </c>
      <c r="L42" s="390">
        <v>1103.2563103</v>
      </c>
      <c r="M42" s="383"/>
      <c r="N42" s="334">
        <v>-3419.45831232</v>
      </c>
    </row>
    <row r="43" spans="1:14" ht="15" customHeight="1" x14ac:dyDescent="0.25">
      <c r="A43" s="136">
        <v>51</v>
      </c>
      <c r="B43" s="132" t="s">
        <v>112</v>
      </c>
      <c r="C43" s="259">
        <v>0</v>
      </c>
      <c r="D43" s="259">
        <v>0</v>
      </c>
      <c r="E43" s="259">
        <v>0</v>
      </c>
      <c r="F43" s="259">
        <v>0</v>
      </c>
      <c r="G43" s="385">
        <v>0</v>
      </c>
      <c r="H43" s="385"/>
      <c r="I43" s="385">
        <v>1103.2563103</v>
      </c>
      <c r="J43" s="385">
        <v>0</v>
      </c>
      <c r="K43" s="385">
        <v>0</v>
      </c>
      <c r="L43" s="259">
        <v>1103.2563103</v>
      </c>
      <c r="M43" s="259"/>
      <c r="N43" s="428">
        <v>1103.2563103</v>
      </c>
    </row>
    <row r="44" spans="1:14" ht="15" customHeight="1" x14ac:dyDescent="0.25">
      <c r="A44" s="93">
        <v>58</v>
      </c>
      <c r="B44" s="94" t="s">
        <v>114</v>
      </c>
      <c r="C44" s="148">
        <v>4522.7146226200002</v>
      </c>
      <c r="D44" s="148">
        <v>0</v>
      </c>
      <c r="E44" s="148">
        <v>0</v>
      </c>
      <c r="F44" s="148">
        <v>0</v>
      </c>
      <c r="G44" s="96">
        <v>4522.7146226200002</v>
      </c>
      <c r="H44" s="78"/>
      <c r="I44" s="96">
        <v>0</v>
      </c>
      <c r="J44" s="96">
        <v>0</v>
      </c>
      <c r="K44" s="96">
        <v>0</v>
      </c>
      <c r="L44" s="148">
        <v>0</v>
      </c>
      <c r="M44" s="88"/>
      <c r="N44" s="429">
        <v>-4522.7146226200002</v>
      </c>
    </row>
    <row r="45" spans="1:14" ht="15" customHeight="1" x14ac:dyDescent="0.25">
      <c r="A45" s="101" t="s">
        <v>115</v>
      </c>
      <c r="B45" s="102"/>
      <c r="C45" s="390">
        <v>1.39190221</v>
      </c>
      <c r="D45" s="390">
        <v>15244.83903587</v>
      </c>
      <c r="E45" s="390">
        <v>0</v>
      </c>
      <c r="F45" s="390">
        <v>0</v>
      </c>
      <c r="G45" s="390">
        <v>15246.230938080002</v>
      </c>
      <c r="H45" s="70"/>
      <c r="I45" s="390">
        <v>446.2379794499999</v>
      </c>
      <c r="J45" s="390">
        <v>0</v>
      </c>
      <c r="K45" s="390">
        <v>0</v>
      </c>
      <c r="L45" s="390">
        <v>446.2379794499999</v>
      </c>
      <c r="M45" s="185"/>
      <c r="N45" s="430">
        <v>-14799.992958630002</v>
      </c>
    </row>
    <row r="46" spans="1:14" ht="15" customHeight="1" x14ac:dyDescent="0.25">
      <c r="A46" s="35">
        <v>20</v>
      </c>
      <c r="B46" s="32" t="s">
        <v>73</v>
      </c>
      <c r="C46" s="259">
        <v>1.3167576000000001</v>
      </c>
      <c r="D46" s="259">
        <v>4227.3326108600004</v>
      </c>
      <c r="E46" s="259">
        <v>0</v>
      </c>
      <c r="F46" s="259">
        <v>0</v>
      </c>
      <c r="G46" s="259">
        <v>4228.64936846</v>
      </c>
      <c r="H46" s="259"/>
      <c r="I46" s="385">
        <v>0</v>
      </c>
      <c r="J46" s="385">
        <v>0</v>
      </c>
      <c r="K46" s="385">
        <v>0</v>
      </c>
      <c r="L46" s="259">
        <v>0</v>
      </c>
      <c r="M46" s="259"/>
      <c r="N46" s="428">
        <v>-4228.64936846</v>
      </c>
    </row>
    <row r="47" spans="1:14" ht="15" customHeight="1" x14ac:dyDescent="0.25">
      <c r="A47" s="35">
        <v>22</v>
      </c>
      <c r="B47" s="32" t="s">
        <v>77</v>
      </c>
      <c r="C47" s="259">
        <v>0</v>
      </c>
      <c r="D47" s="259">
        <v>9794.6992479300006</v>
      </c>
      <c r="E47" s="259">
        <v>0</v>
      </c>
      <c r="F47" s="259">
        <v>0</v>
      </c>
      <c r="G47" s="259">
        <v>9794.6992479300006</v>
      </c>
      <c r="H47" s="259"/>
      <c r="I47" s="385">
        <v>31.035693509999998</v>
      </c>
      <c r="J47" s="385">
        <v>0</v>
      </c>
      <c r="K47" s="385">
        <v>0</v>
      </c>
      <c r="L47" s="259">
        <v>31.035693509999998</v>
      </c>
      <c r="M47" s="259"/>
      <c r="N47" s="428">
        <v>-9763.6635544199999</v>
      </c>
    </row>
    <row r="48" spans="1:14" ht="15" customHeight="1" x14ac:dyDescent="0.25">
      <c r="A48" s="35">
        <v>24</v>
      </c>
      <c r="B48" s="32" t="s">
        <v>81</v>
      </c>
      <c r="C48" s="259">
        <v>0</v>
      </c>
      <c r="D48" s="259">
        <v>452.05102509</v>
      </c>
      <c r="E48" s="259">
        <v>0</v>
      </c>
      <c r="F48" s="259">
        <v>0</v>
      </c>
      <c r="G48" s="259">
        <v>452.05102509</v>
      </c>
      <c r="H48" s="259"/>
      <c r="I48" s="385">
        <v>0</v>
      </c>
      <c r="J48" s="385">
        <v>0</v>
      </c>
      <c r="K48" s="385">
        <v>0</v>
      </c>
      <c r="L48" s="259">
        <v>0</v>
      </c>
      <c r="M48" s="259"/>
      <c r="N48" s="428">
        <v>-452.05102509</v>
      </c>
    </row>
    <row r="49" spans="1:14" ht="15" customHeight="1" x14ac:dyDescent="0.25">
      <c r="A49" s="35">
        <v>42</v>
      </c>
      <c r="B49" s="32" t="s">
        <v>101</v>
      </c>
      <c r="C49" s="259">
        <v>7.5144610000000001E-2</v>
      </c>
      <c r="D49" s="259">
        <v>355.3862206</v>
      </c>
      <c r="E49" s="259">
        <v>0</v>
      </c>
      <c r="F49" s="259">
        <v>0</v>
      </c>
      <c r="G49" s="259">
        <v>355.46136521</v>
      </c>
      <c r="H49" s="259"/>
      <c r="I49" s="385">
        <v>0</v>
      </c>
      <c r="J49" s="385">
        <v>0</v>
      </c>
      <c r="K49" s="385">
        <v>0</v>
      </c>
      <c r="L49" s="259">
        <v>0</v>
      </c>
      <c r="M49" s="259"/>
      <c r="N49" s="428">
        <v>-355.46136521</v>
      </c>
    </row>
    <row r="50" spans="1:14" ht="15" customHeight="1" x14ac:dyDescent="0.25">
      <c r="A50" s="35">
        <v>44</v>
      </c>
      <c r="B50" s="32" t="s">
        <v>105</v>
      </c>
      <c r="C50" s="259">
        <v>0</v>
      </c>
      <c r="D50" s="259">
        <v>408.92821033999996</v>
      </c>
      <c r="E50" s="259">
        <v>0</v>
      </c>
      <c r="F50" s="259">
        <v>0</v>
      </c>
      <c r="G50" s="259">
        <v>408.92821033999996</v>
      </c>
      <c r="H50" s="259"/>
      <c r="I50" s="385">
        <v>415.20228593999991</v>
      </c>
      <c r="J50" s="385">
        <v>0</v>
      </c>
      <c r="K50" s="385">
        <v>0</v>
      </c>
      <c r="L50" s="259">
        <v>415.20228593999991</v>
      </c>
      <c r="M50" s="259"/>
      <c r="N50" s="428">
        <v>6.2740755999999465</v>
      </c>
    </row>
    <row r="51" spans="1:14" ht="15" customHeight="1" x14ac:dyDescent="0.25">
      <c r="A51" s="35">
        <v>45</v>
      </c>
      <c r="B51" s="32" t="s">
        <v>107</v>
      </c>
      <c r="C51" s="259">
        <v>0</v>
      </c>
      <c r="D51" s="259">
        <v>6.4417210499999999</v>
      </c>
      <c r="E51" s="259">
        <v>0</v>
      </c>
      <c r="F51" s="259">
        <v>0</v>
      </c>
      <c r="G51" s="259">
        <v>6.4417210499999999</v>
      </c>
      <c r="H51" s="259"/>
      <c r="I51" s="385">
        <v>0</v>
      </c>
      <c r="J51" s="385">
        <v>0</v>
      </c>
      <c r="K51" s="385">
        <v>0</v>
      </c>
      <c r="L51" s="259">
        <v>0</v>
      </c>
      <c r="M51" s="259"/>
      <c r="N51" s="428">
        <v>-6.4417210499999999</v>
      </c>
    </row>
    <row r="52" spans="1:14" ht="15" customHeight="1" x14ac:dyDescent="0.25">
      <c r="A52" s="355">
        <v>46</v>
      </c>
      <c r="B52" s="112" t="s">
        <v>109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/>
      <c r="I52" s="96">
        <v>0</v>
      </c>
      <c r="J52" s="96">
        <v>0</v>
      </c>
      <c r="K52" s="96">
        <v>0</v>
      </c>
      <c r="L52" s="148">
        <v>0</v>
      </c>
      <c r="M52" s="148"/>
      <c r="N52" s="429">
        <v>0</v>
      </c>
    </row>
  </sheetData>
  <mergeCells count="4">
    <mergeCell ref="A2:B3"/>
    <mergeCell ref="C2:G2"/>
    <mergeCell ref="I2:L2"/>
    <mergeCell ref="N2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19">
    <pageSetUpPr fitToPage="1"/>
  </sheetPr>
  <dimension ref="A1:M52"/>
  <sheetViews>
    <sheetView showGridLines="0" zoomScaleNormal="100" workbookViewId="0"/>
  </sheetViews>
  <sheetFormatPr baseColWidth="10" defaultColWidth="9.875" defaultRowHeight="15.75" x14ac:dyDescent="0.2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510" t="s">
        <v>361</v>
      </c>
      <c r="B1" s="510"/>
      <c r="C1" s="510"/>
      <c r="D1" s="510"/>
      <c r="E1" s="510"/>
      <c r="F1" s="537"/>
      <c r="G1" s="537"/>
      <c r="H1" s="537"/>
      <c r="I1" s="537"/>
      <c r="J1" s="537"/>
      <c r="K1" s="537"/>
      <c r="L1" s="537"/>
      <c r="M1" s="537"/>
    </row>
    <row r="2" spans="1:13" ht="15" customHeight="1" x14ac:dyDescent="0.25">
      <c r="A2" s="594" t="s">
        <v>306</v>
      </c>
      <c r="B2" s="594"/>
      <c r="C2" s="596" t="s">
        <v>307</v>
      </c>
      <c r="D2" s="596"/>
      <c r="E2" s="596"/>
      <c r="F2" s="596"/>
      <c r="G2" s="596"/>
      <c r="H2" s="431"/>
      <c r="I2" s="596" t="s">
        <v>308</v>
      </c>
      <c r="J2" s="596"/>
      <c r="K2" s="596"/>
      <c r="L2" s="431"/>
      <c r="M2" s="597" t="s">
        <v>298</v>
      </c>
    </row>
    <row r="3" spans="1:13" ht="48" x14ac:dyDescent="0.25">
      <c r="A3" s="595"/>
      <c r="B3" s="595"/>
      <c r="C3" s="432" t="s">
        <v>309</v>
      </c>
      <c r="D3" s="432" t="s">
        <v>310</v>
      </c>
      <c r="E3" s="433" t="s">
        <v>311</v>
      </c>
      <c r="F3" s="433" t="s">
        <v>312</v>
      </c>
      <c r="G3" s="433" t="s">
        <v>303</v>
      </c>
      <c r="H3" s="434"/>
      <c r="I3" s="435" t="s">
        <v>304</v>
      </c>
      <c r="J3" s="433" t="s">
        <v>313</v>
      </c>
      <c r="K3" s="433" t="s">
        <v>303</v>
      </c>
      <c r="L3" s="434"/>
      <c r="M3" s="598"/>
    </row>
    <row r="4" spans="1:13" ht="15.75" customHeight="1" x14ac:dyDescent="0.25">
      <c r="A4" s="423" t="s">
        <v>305</v>
      </c>
      <c r="B4" s="424"/>
      <c r="C4" s="334">
        <v>1275.5760835699998</v>
      </c>
      <c r="D4" s="334">
        <v>9527.7516162800002</v>
      </c>
      <c r="E4" s="334">
        <v>709.30270843000005</v>
      </c>
      <c r="F4" s="334">
        <v>511.19642907999997</v>
      </c>
      <c r="G4" s="334">
        <v>12023.82683736</v>
      </c>
      <c r="H4" s="46"/>
      <c r="I4" s="334">
        <v>7758.7077400299986</v>
      </c>
      <c r="J4" s="334">
        <v>102.50087765999999</v>
      </c>
      <c r="K4" s="334">
        <v>7861.2086176899984</v>
      </c>
      <c r="L4" s="46"/>
      <c r="M4" s="334">
        <v>-4162.618219670002</v>
      </c>
    </row>
    <row r="5" spans="1:13" ht="15" customHeight="1" x14ac:dyDescent="0.25">
      <c r="A5" s="84" t="s">
        <v>42</v>
      </c>
      <c r="B5" s="47"/>
      <c r="C5" s="390">
        <v>739.55409853999981</v>
      </c>
      <c r="D5" s="390">
        <v>154.62394158000001</v>
      </c>
      <c r="E5" s="390">
        <v>450.15244369000004</v>
      </c>
      <c r="F5" s="390">
        <v>9.9029999999999992E-5</v>
      </c>
      <c r="G5" s="390">
        <v>1344.3305828399998</v>
      </c>
      <c r="H5" s="70"/>
      <c r="I5" s="390">
        <v>5576.860790579999</v>
      </c>
      <c r="J5" s="390">
        <v>5.2876099999999999E-3</v>
      </c>
      <c r="K5" s="390">
        <v>5576.8660781899989</v>
      </c>
      <c r="L5" s="70"/>
      <c r="M5" s="334">
        <v>4232.5354953499991</v>
      </c>
    </row>
    <row r="6" spans="1:13" ht="15" customHeight="1" collapsed="1" x14ac:dyDescent="0.25">
      <c r="A6" s="436" t="s">
        <v>43</v>
      </c>
      <c r="B6" s="132" t="s">
        <v>44</v>
      </c>
      <c r="C6" s="385">
        <v>0.88680012000000019</v>
      </c>
      <c r="D6" s="385">
        <v>0</v>
      </c>
      <c r="E6" s="385">
        <v>0.31308745999999993</v>
      </c>
      <c r="F6" s="385">
        <v>0</v>
      </c>
      <c r="G6" s="385">
        <v>1.1998875800000002</v>
      </c>
      <c r="H6" s="385"/>
      <c r="I6" s="385">
        <v>6.6752000000000001E-4</v>
      </c>
      <c r="J6" s="385">
        <v>0</v>
      </c>
      <c r="K6" s="385">
        <v>6.6752000000000001E-4</v>
      </c>
      <c r="L6" s="385"/>
      <c r="M6" s="427">
        <v>-1.1992200600000003</v>
      </c>
    </row>
    <row r="7" spans="1:13" ht="15" customHeight="1" x14ac:dyDescent="0.25">
      <c r="A7" s="436" t="s">
        <v>45</v>
      </c>
      <c r="B7" s="132" t="s">
        <v>46</v>
      </c>
      <c r="C7" s="385">
        <v>5.8421460500000011</v>
      </c>
      <c r="D7" s="385">
        <v>4.7719001700000003</v>
      </c>
      <c r="E7" s="385">
        <v>9.595291060000001</v>
      </c>
      <c r="F7" s="385">
        <v>0</v>
      </c>
      <c r="G7" s="385">
        <v>20.209337280000003</v>
      </c>
      <c r="H7" s="385"/>
      <c r="I7" s="385">
        <v>0.13785517999999999</v>
      </c>
      <c r="J7" s="385">
        <v>0</v>
      </c>
      <c r="K7" s="385">
        <v>0.13785517999999999</v>
      </c>
      <c r="L7" s="385"/>
      <c r="M7" s="427">
        <v>-20.071482100000004</v>
      </c>
    </row>
    <row r="8" spans="1:13" ht="15" customHeight="1" x14ac:dyDescent="0.25">
      <c r="A8" s="436" t="s">
        <v>47</v>
      </c>
      <c r="B8" s="132" t="s">
        <v>48</v>
      </c>
      <c r="C8" s="385">
        <v>1.07738691</v>
      </c>
      <c r="D8" s="385">
        <v>0.18229411000000001</v>
      </c>
      <c r="E8" s="385">
        <v>0.62384150999999999</v>
      </c>
      <c r="F8" s="385">
        <v>0</v>
      </c>
      <c r="G8" s="385">
        <v>1.88352253</v>
      </c>
      <c r="H8" s="385"/>
      <c r="I8" s="385">
        <v>1.5824629999999999E-2</v>
      </c>
      <c r="J8" s="385">
        <v>0</v>
      </c>
      <c r="K8" s="385">
        <v>1.5824629999999999E-2</v>
      </c>
      <c r="L8" s="385"/>
      <c r="M8" s="427">
        <v>-1.8676979</v>
      </c>
    </row>
    <row r="9" spans="1:13" ht="15" customHeight="1" x14ac:dyDescent="0.25">
      <c r="A9" s="436" t="s">
        <v>49</v>
      </c>
      <c r="B9" s="132" t="s">
        <v>50</v>
      </c>
      <c r="C9" s="385">
        <v>2.50115014</v>
      </c>
      <c r="D9" s="385">
        <v>7.6999999999999996E-4</v>
      </c>
      <c r="E9" s="385">
        <v>3.8172919999999999E-2</v>
      </c>
      <c r="F9" s="385">
        <v>0</v>
      </c>
      <c r="G9" s="385">
        <v>2.5400930600000002</v>
      </c>
      <c r="H9" s="385"/>
      <c r="I9" s="385">
        <v>1.7747999999999999E-4</v>
      </c>
      <c r="J9" s="385">
        <v>0</v>
      </c>
      <c r="K9" s="385">
        <v>1.7747999999999999E-4</v>
      </c>
      <c r="L9" s="385"/>
      <c r="M9" s="427">
        <v>-2.5399155800000002</v>
      </c>
    </row>
    <row r="10" spans="1:13" ht="15" customHeight="1" x14ac:dyDescent="0.25">
      <c r="A10" s="436" t="s">
        <v>51</v>
      </c>
      <c r="B10" s="132" t="s">
        <v>52</v>
      </c>
      <c r="C10" s="385">
        <v>1.0897537700000002</v>
      </c>
      <c r="D10" s="385">
        <v>6.8087679999999984E-2</v>
      </c>
      <c r="E10" s="385">
        <v>0.42904575</v>
      </c>
      <c r="F10" s="385">
        <v>0</v>
      </c>
      <c r="G10" s="385">
        <v>1.5868872000000003</v>
      </c>
      <c r="H10" s="385"/>
      <c r="I10" s="385">
        <v>1.2726579999999999E-2</v>
      </c>
      <c r="J10" s="385">
        <v>0</v>
      </c>
      <c r="K10" s="385">
        <v>1.2726579999999999E-2</v>
      </c>
      <c r="L10" s="385"/>
      <c r="M10" s="427">
        <v>-1.5741606200000002</v>
      </c>
    </row>
    <row r="11" spans="1:13" ht="15" customHeight="1" x14ac:dyDescent="0.25">
      <c r="A11" s="436" t="s">
        <v>53</v>
      </c>
      <c r="B11" s="132" t="s">
        <v>54</v>
      </c>
      <c r="C11" s="385">
        <v>4.1903180300000002</v>
      </c>
      <c r="D11" s="385">
        <v>1.7976370000000002E-2</v>
      </c>
      <c r="E11" s="385">
        <v>0.42631453999999991</v>
      </c>
      <c r="F11" s="385">
        <v>1.202E-5</v>
      </c>
      <c r="G11" s="385">
        <v>4.6346209600000003</v>
      </c>
      <c r="H11" s="385"/>
      <c r="I11" s="385">
        <v>6.2406700000000002E-3</v>
      </c>
      <c r="J11" s="385">
        <v>0</v>
      </c>
      <c r="K11" s="385">
        <v>6.2406700000000002E-3</v>
      </c>
      <c r="L11" s="385"/>
      <c r="M11" s="427">
        <v>-4.62838029</v>
      </c>
    </row>
    <row r="12" spans="1:13" ht="15" customHeight="1" x14ac:dyDescent="0.25">
      <c r="A12" s="437">
        <v>10</v>
      </c>
      <c r="B12" s="132" t="s">
        <v>56</v>
      </c>
      <c r="C12" s="385">
        <v>8.8933169999999961</v>
      </c>
      <c r="D12" s="385">
        <v>22.173526339999999</v>
      </c>
      <c r="E12" s="385">
        <v>5.0123892099999994</v>
      </c>
      <c r="F12" s="385">
        <v>0</v>
      </c>
      <c r="G12" s="385">
        <v>36.079232549999993</v>
      </c>
      <c r="H12" s="385"/>
      <c r="I12" s="385">
        <v>0.35948560999999996</v>
      </c>
      <c r="J12" s="385">
        <v>3.6370199999999999E-3</v>
      </c>
      <c r="K12" s="385">
        <v>0.36312262999999995</v>
      </c>
      <c r="L12" s="385"/>
      <c r="M12" s="427">
        <v>-35.716109919999994</v>
      </c>
    </row>
    <row r="13" spans="1:13" ht="15" customHeight="1" x14ac:dyDescent="0.25">
      <c r="A13" s="437">
        <v>11</v>
      </c>
      <c r="B13" s="132" t="s">
        <v>58</v>
      </c>
      <c r="C13" s="385">
        <v>302.7705023699998</v>
      </c>
      <c r="D13" s="385">
        <v>5.9469560600000007</v>
      </c>
      <c r="E13" s="385">
        <v>52.583369480000009</v>
      </c>
      <c r="F13" s="385">
        <v>0</v>
      </c>
      <c r="G13" s="385">
        <v>361.30082790999978</v>
      </c>
      <c r="H13" s="385"/>
      <c r="I13" s="385">
        <v>15.043904309999995</v>
      </c>
      <c r="J13" s="385">
        <v>1.75E-4</v>
      </c>
      <c r="K13" s="385">
        <v>15.044079309999995</v>
      </c>
      <c r="L13" s="385"/>
      <c r="M13" s="427">
        <v>-346.25674859999981</v>
      </c>
    </row>
    <row r="14" spans="1:13" ht="15" customHeight="1" x14ac:dyDescent="0.25">
      <c r="A14" s="437">
        <v>12</v>
      </c>
      <c r="B14" s="132" t="s">
        <v>60</v>
      </c>
      <c r="C14" s="385">
        <v>15.811557280000001</v>
      </c>
      <c r="D14" s="385">
        <v>16.506049859999997</v>
      </c>
      <c r="E14" s="385">
        <v>10.66826638</v>
      </c>
      <c r="F14" s="385">
        <v>2.1E-7</v>
      </c>
      <c r="G14" s="385">
        <v>42.985873730000002</v>
      </c>
      <c r="H14" s="385"/>
      <c r="I14" s="385">
        <v>0.21859313000000002</v>
      </c>
      <c r="J14" s="385">
        <v>7.1785000000000002E-4</v>
      </c>
      <c r="K14" s="385">
        <v>0.21931098000000002</v>
      </c>
      <c r="L14" s="385"/>
      <c r="M14" s="427">
        <v>-42.766562749999999</v>
      </c>
    </row>
    <row r="15" spans="1:13" ht="15" customHeight="1" x14ac:dyDescent="0.25">
      <c r="A15" s="437">
        <v>13</v>
      </c>
      <c r="B15" s="132" t="s">
        <v>62</v>
      </c>
      <c r="C15" s="385">
        <v>113.88491056000004</v>
      </c>
      <c r="D15" s="385">
        <v>11.320064349999999</v>
      </c>
      <c r="E15" s="385">
        <v>59.23996721000001</v>
      </c>
      <c r="F15" s="385">
        <v>8.6799999999999996E-5</v>
      </c>
      <c r="G15" s="385">
        <v>184.44502892000003</v>
      </c>
      <c r="H15" s="385"/>
      <c r="I15" s="385">
        <v>86.805370649999986</v>
      </c>
      <c r="J15" s="385">
        <v>1.5072999999999999E-4</v>
      </c>
      <c r="K15" s="385">
        <v>86.805521379999988</v>
      </c>
      <c r="L15" s="385"/>
      <c r="M15" s="427">
        <v>-97.639507540000039</v>
      </c>
    </row>
    <row r="16" spans="1:13" ht="15" customHeight="1" x14ac:dyDescent="0.25">
      <c r="A16" s="437">
        <v>14</v>
      </c>
      <c r="B16" s="132" t="s">
        <v>64</v>
      </c>
      <c r="C16" s="385">
        <v>169.68353180000005</v>
      </c>
      <c r="D16" s="385">
        <v>34.418605510000006</v>
      </c>
      <c r="E16" s="385">
        <v>99.595331030000011</v>
      </c>
      <c r="F16" s="385">
        <v>0</v>
      </c>
      <c r="G16" s="385">
        <v>303.69746834000006</v>
      </c>
      <c r="H16" s="385"/>
      <c r="I16" s="385">
        <v>3.3018578899999991</v>
      </c>
      <c r="J16" s="385">
        <v>0</v>
      </c>
      <c r="K16" s="385">
        <v>3.3018578899999991</v>
      </c>
      <c r="L16" s="385"/>
      <c r="M16" s="427">
        <v>-300.39561045000005</v>
      </c>
    </row>
    <row r="17" spans="1:13" ht="15" customHeight="1" x14ac:dyDescent="0.25">
      <c r="A17" s="437">
        <v>15</v>
      </c>
      <c r="B17" s="132" t="s">
        <v>66</v>
      </c>
      <c r="C17" s="385">
        <v>97.74982129</v>
      </c>
      <c r="D17" s="385">
        <v>3.53458462</v>
      </c>
      <c r="E17" s="385">
        <v>29.30559504</v>
      </c>
      <c r="F17" s="385">
        <v>0</v>
      </c>
      <c r="G17" s="385">
        <v>130.59000094999999</v>
      </c>
      <c r="H17" s="385"/>
      <c r="I17" s="385">
        <v>12.105659870000002</v>
      </c>
      <c r="J17" s="385">
        <v>6.0700999999999995E-4</v>
      </c>
      <c r="K17" s="385">
        <v>12.106266880000002</v>
      </c>
      <c r="L17" s="385"/>
      <c r="M17" s="427">
        <v>-118.48373406999998</v>
      </c>
    </row>
    <row r="18" spans="1:13" ht="15" customHeight="1" x14ac:dyDescent="0.25">
      <c r="A18" s="437">
        <v>16</v>
      </c>
      <c r="B18" s="132" t="s">
        <v>67</v>
      </c>
      <c r="C18" s="385">
        <v>0</v>
      </c>
      <c r="D18" s="385">
        <v>0</v>
      </c>
      <c r="E18" s="385">
        <v>176.52786508</v>
      </c>
      <c r="F18" s="385">
        <v>0</v>
      </c>
      <c r="G18" s="385">
        <v>176.52786508</v>
      </c>
      <c r="H18" s="385"/>
      <c r="I18" s="385">
        <v>5449.058387099999</v>
      </c>
      <c r="J18" s="385">
        <v>0</v>
      </c>
      <c r="K18" s="385">
        <v>5449.058387099999</v>
      </c>
      <c r="L18" s="385"/>
      <c r="M18" s="427">
        <v>5272.5305220199989</v>
      </c>
    </row>
    <row r="19" spans="1:13" ht="15" customHeight="1" x14ac:dyDescent="0.25">
      <c r="A19" s="437">
        <v>17</v>
      </c>
      <c r="B19" s="132" t="s">
        <v>69</v>
      </c>
      <c r="C19" s="385">
        <v>3.3702571099999998</v>
      </c>
      <c r="D19" s="385">
        <v>49.332370910000002</v>
      </c>
      <c r="E19" s="385">
        <v>3.4665190499999996</v>
      </c>
      <c r="F19" s="385">
        <v>0</v>
      </c>
      <c r="G19" s="385">
        <v>56.169147070000001</v>
      </c>
      <c r="H19" s="385"/>
      <c r="I19" s="385">
        <v>2.1615833999999996</v>
      </c>
      <c r="J19" s="385">
        <v>0</v>
      </c>
      <c r="K19" s="385">
        <v>2.1615833999999996</v>
      </c>
      <c r="L19" s="385"/>
      <c r="M19" s="427">
        <v>-54.007563670000003</v>
      </c>
    </row>
    <row r="20" spans="1:13" ht="15" customHeight="1" x14ac:dyDescent="0.25">
      <c r="A20" s="437">
        <v>18</v>
      </c>
      <c r="B20" s="132" t="s">
        <v>71</v>
      </c>
      <c r="C20" s="385">
        <v>11.802646110000001</v>
      </c>
      <c r="D20" s="385">
        <v>6.3507556000000003</v>
      </c>
      <c r="E20" s="385">
        <v>2.3273879700000006</v>
      </c>
      <c r="F20" s="385">
        <v>0</v>
      </c>
      <c r="G20" s="385">
        <v>20.480789680000001</v>
      </c>
      <c r="H20" s="385"/>
      <c r="I20" s="385">
        <v>7.6324565599999996</v>
      </c>
      <c r="J20" s="385">
        <v>0</v>
      </c>
      <c r="K20" s="385">
        <v>7.6324565599999996</v>
      </c>
      <c r="L20" s="385"/>
      <c r="M20" s="427">
        <v>-12.848333120000001</v>
      </c>
    </row>
    <row r="21" spans="1:13" ht="15" customHeight="1" x14ac:dyDescent="0.25">
      <c r="A21" s="84" t="s">
        <v>72</v>
      </c>
      <c r="B21" s="47"/>
      <c r="C21" s="390">
        <v>23.114938939999998</v>
      </c>
      <c r="D21" s="390">
        <v>5117.7055482300002</v>
      </c>
      <c r="E21" s="390">
        <v>69.761118670000002</v>
      </c>
      <c r="F21" s="390">
        <v>0</v>
      </c>
      <c r="G21" s="390">
        <v>5210.5816058399996</v>
      </c>
      <c r="H21" s="383"/>
      <c r="I21" s="390">
        <v>1830.46746396</v>
      </c>
      <c r="J21" s="390">
        <v>4.2859000000000001E-4</v>
      </c>
      <c r="K21" s="390">
        <v>1830.46789255</v>
      </c>
      <c r="L21" s="383"/>
      <c r="M21" s="334">
        <v>-3380.1137132899994</v>
      </c>
    </row>
    <row r="22" spans="1:13" ht="15" customHeight="1" x14ac:dyDescent="0.25">
      <c r="A22" s="437">
        <v>20</v>
      </c>
      <c r="B22" s="132" t="s">
        <v>73</v>
      </c>
      <c r="C22" s="385">
        <v>6.6605073700000004</v>
      </c>
      <c r="D22" s="385">
        <v>801.64241990999972</v>
      </c>
      <c r="E22" s="385">
        <v>15.96503469</v>
      </c>
      <c r="F22" s="385">
        <v>0</v>
      </c>
      <c r="G22" s="385">
        <v>824.26796196999976</v>
      </c>
      <c r="H22" s="385"/>
      <c r="I22" s="385">
        <v>876.66170023000006</v>
      </c>
      <c r="J22" s="385">
        <v>0</v>
      </c>
      <c r="K22" s="385">
        <v>876.66170023000006</v>
      </c>
      <c r="L22" s="385"/>
      <c r="M22" s="427">
        <v>52.393738260000305</v>
      </c>
    </row>
    <row r="23" spans="1:13" ht="15" customHeight="1" x14ac:dyDescent="0.25">
      <c r="A23" s="437">
        <v>21</v>
      </c>
      <c r="B23" s="132" t="s">
        <v>75</v>
      </c>
      <c r="C23" s="385">
        <v>15.235388999999998</v>
      </c>
      <c r="D23" s="385">
        <v>306.71478825999998</v>
      </c>
      <c r="E23" s="385">
        <v>4.3033354799999994</v>
      </c>
      <c r="F23" s="385">
        <v>0</v>
      </c>
      <c r="G23" s="385">
        <v>326.25351273999996</v>
      </c>
      <c r="H23" s="385"/>
      <c r="I23" s="385">
        <v>0.1362003</v>
      </c>
      <c r="J23" s="385">
        <v>1.7139999999999999E-5</v>
      </c>
      <c r="K23" s="385">
        <v>0.13621744</v>
      </c>
      <c r="L23" s="385"/>
      <c r="M23" s="427">
        <v>-326.11729529999997</v>
      </c>
    </row>
    <row r="24" spans="1:13" ht="15" customHeight="1" x14ac:dyDescent="0.25">
      <c r="A24" s="437">
        <v>22</v>
      </c>
      <c r="B24" s="132" t="s">
        <v>77</v>
      </c>
      <c r="C24" s="385">
        <v>0</v>
      </c>
      <c r="D24" s="385">
        <v>1831.37480723</v>
      </c>
      <c r="E24" s="385">
        <v>0</v>
      </c>
      <c r="F24" s="385">
        <v>0</v>
      </c>
      <c r="G24" s="438">
        <v>1831.37480723</v>
      </c>
      <c r="H24" s="438"/>
      <c r="I24" s="385">
        <v>5.47253159</v>
      </c>
      <c r="J24" s="385">
        <v>0</v>
      </c>
      <c r="K24" s="385">
        <v>5.47253159</v>
      </c>
      <c r="L24" s="385"/>
      <c r="M24" s="427">
        <v>-1825.90227564</v>
      </c>
    </row>
    <row r="25" spans="1:13" ht="15" customHeight="1" x14ac:dyDescent="0.25">
      <c r="A25" s="437">
        <v>23</v>
      </c>
      <c r="B25" s="132" t="s">
        <v>79</v>
      </c>
      <c r="C25" s="385">
        <v>0</v>
      </c>
      <c r="D25" s="385">
        <v>1413.4202859800002</v>
      </c>
      <c r="E25" s="385">
        <v>8.4710969999999997E-2</v>
      </c>
      <c r="F25" s="385">
        <v>0</v>
      </c>
      <c r="G25" s="385">
        <v>1413.5049969500003</v>
      </c>
      <c r="H25" s="385"/>
      <c r="I25" s="385">
        <v>218.42071973</v>
      </c>
      <c r="J25" s="385">
        <v>0</v>
      </c>
      <c r="K25" s="385">
        <v>218.42071973</v>
      </c>
      <c r="L25" s="385"/>
      <c r="M25" s="427">
        <v>-1195.0842772200003</v>
      </c>
    </row>
    <row r="26" spans="1:13" ht="15" customHeight="1" x14ac:dyDescent="0.25">
      <c r="A26" s="437">
        <v>24</v>
      </c>
      <c r="B26" s="132" t="s">
        <v>81</v>
      </c>
      <c r="C26" s="385">
        <v>0</v>
      </c>
      <c r="D26" s="385">
        <v>124.15827581000001</v>
      </c>
      <c r="E26" s="385">
        <v>6.5757174500000009</v>
      </c>
      <c r="F26" s="385">
        <v>0</v>
      </c>
      <c r="G26" s="385">
        <v>130.73399326000001</v>
      </c>
      <c r="H26" s="385"/>
      <c r="I26" s="385">
        <v>0.60416789999999998</v>
      </c>
      <c r="J26" s="385">
        <v>3.6705E-4</v>
      </c>
      <c r="K26" s="385">
        <v>0.60453495000000002</v>
      </c>
      <c r="L26" s="385"/>
      <c r="M26" s="427">
        <v>-130.12945831000002</v>
      </c>
    </row>
    <row r="27" spans="1:13" ht="15" customHeight="1" x14ac:dyDescent="0.25">
      <c r="A27" s="437">
        <v>25</v>
      </c>
      <c r="B27" s="132" t="s">
        <v>83</v>
      </c>
      <c r="C27" s="385">
        <v>1.2190425699999998</v>
      </c>
      <c r="D27" s="385">
        <v>640.39497103999997</v>
      </c>
      <c r="E27" s="385">
        <v>42.832320079999995</v>
      </c>
      <c r="F27" s="385">
        <v>0</v>
      </c>
      <c r="G27" s="385">
        <v>684.44633369000007</v>
      </c>
      <c r="H27" s="385"/>
      <c r="I27" s="385">
        <v>729.17214420999994</v>
      </c>
      <c r="J27" s="385">
        <v>4.4399999999999995E-5</v>
      </c>
      <c r="K27" s="385">
        <v>729.17218860999992</v>
      </c>
      <c r="L27" s="385"/>
      <c r="M27" s="427">
        <v>44.725854919999847</v>
      </c>
    </row>
    <row r="28" spans="1:13" ht="15" customHeight="1" x14ac:dyDescent="0.25">
      <c r="A28" s="84" t="s">
        <v>84</v>
      </c>
      <c r="B28" s="47"/>
      <c r="C28" s="390">
        <v>463.26256332999998</v>
      </c>
      <c r="D28" s="390">
        <v>1213.5957059500004</v>
      </c>
      <c r="E28" s="390">
        <v>92.45158751000001</v>
      </c>
      <c r="F28" s="390">
        <v>8.9980000000000002E-5</v>
      </c>
      <c r="G28" s="390">
        <v>1769.3099467700004</v>
      </c>
      <c r="H28" s="383"/>
      <c r="I28" s="390">
        <v>6.2468934999999979</v>
      </c>
      <c r="J28" s="390">
        <v>2.8838499999999999E-3</v>
      </c>
      <c r="K28" s="390">
        <v>6.2497773499999978</v>
      </c>
      <c r="L28" s="383"/>
      <c r="M28" s="334">
        <v>-1763.0601694200004</v>
      </c>
    </row>
    <row r="29" spans="1:13" ht="15" customHeight="1" x14ac:dyDescent="0.25">
      <c r="A29" s="437">
        <v>30</v>
      </c>
      <c r="B29" s="132" t="s">
        <v>86</v>
      </c>
      <c r="C29" s="385">
        <v>453.96961113999998</v>
      </c>
      <c r="D29" s="385">
        <v>578.65812503000018</v>
      </c>
      <c r="E29" s="385">
        <v>85.895866089999998</v>
      </c>
      <c r="F29" s="385">
        <v>8.9980000000000002E-5</v>
      </c>
      <c r="G29" s="385">
        <v>1118.5236922400002</v>
      </c>
      <c r="H29" s="385"/>
      <c r="I29" s="385">
        <v>4.8158496799999986</v>
      </c>
      <c r="J29" s="385">
        <v>1.9346099999999998E-3</v>
      </c>
      <c r="K29" s="385">
        <v>4.8177842899999987</v>
      </c>
      <c r="L29" s="385"/>
      <c r="M29" s="427">
        <v>-1113.7059079500002</v>
      </c>
    </row>
    <row r="30" spans="1:13" ht="15" customHeight="1" x14ac:dyDescent="0.25">
      <c r="A30" s="437">
        <v>31</v>
      </c>
      <c r="B30" s="132" t="s">
        <v>88</v>
      </c>
      <c r="C30" s="385">
        <v>6.5809968199999993</v>
      </c>
      <c r="D30" s="385">
        <v>544.60889761000021</v>
      </c>
      <c r="E30" s="385">
        <v>4.2913599899999992</v>
      </c>
      <c r="F30" s="385">
        <v>0</v>
      </c>
      <c r="G30" s="385">
        <v>555.48125442000025</v>
      </c>
      <c r="H30" s="385"/>
      <c r="I30" s="385">
        <v>0.17521950999999997</v>
      </c>
      <c r="J30" s="385">
        <v>9.4923999999999996E-4</v>
      </c>
      <c r="K30" s="385">
        <v>0.17616874999999996</v>
      </c>
      <c r="L30" s="385"/>
      <c r="M30" s="427">
        <v>-555.30508567000027</v>
      </c>
    </row>
    <row r="31" spans="1:13" ht="15" customHeight="1" x14ac:dyDescent="0.25">
      <c r="A31" s="437">
        <v>32</v>
      </c>
      <c r="B31" s="132" t="s">
        <v>90</v>
      </c>
      <c r="C31" s="385">
        <v>2.7119553700000001</v>
      </c>
      <c r="D31" s="385">
        <v>39.362091859999992</v>
      </c>
      <c r="E31" s="385">
        <v>1.6341133400000005</v>
      </c>
      <c r="F31" s="385">
        <v>0</v>
      </c>
      <c r="G31" s="385">
        <v>43.70816056999999</v>
      </c>
      <c r="H31" s="385"/>
      <c r="I31" s="385">
        <v>0.39471483000000002</v>
      </c>
      <c r="J31" s="385">
        <v>0</v>
      </c>
      <c r="K31" s="385">
        <v>0.39471483000000002</v>
      </c>
      <c r="L31" s="385"/>
      <c r="M31" s="427">
        <v>-43.313445739999992</v>
      </c>
    </row>
    <row r="32" spans="1:13" ht="15" customHeight="1" x14ac:dyDescent="0.25">
      <c r="A32" s="437">
        <v>33</v>
      </c>
      <c r="B32" s="132" t="s">
        <v>92</v>
      </c>
      <c r="C32" s="385">
        <v>0</v>
      </c>
      <c r="D32" s="385">
        <v>2.7858944000000001</v>
      </c>
      <c r="E32" s="385">
        <v>0.25657150000000001</v>
      </c>
      <c r="F32" s="385">
        <v>0</v>
      </c>
      <c r="G32" s="385">
        <v>3.0424659000000003</v>
      </c>
      <c r="H32" s="385"/>
      <c r="I32" s="385">
        <v>0.86110947999999998</v>
      </c>
      <c r="J32" s="385">
        <v>0</v>
      </c>
      <c r="K32" s="385">
        <v>0.86110947999999998</v>
      </c>
      <c r="L32" s="385"/>
      <c r="M32" s="427">
        <v>-2.1813564200000002</v>
      </c>
    </row>
    <row r="33" spans="1:13" ht="15" customHeight="1" x14ac:dyDescent="0.25">
      <c r="A33" s="437">
        <v>34</v>
      </c>
      <c r="B33" s="132" t="s">
        <v>94</v>
      </c>
      <c r="C33" s="385">
        <v>0</v>
      </c>
      <c r="D33" s="385">
        <v>48.180697049999992</v>
      </c>
      <c r="E33" s="385">
        <v>0.37367658999999992</v>
      </c>
      <c r="F33" s="385">
        <v>0</v>
      </c>
      <c r="G33" s="385">
        <v>48.554373639999994</v>
      </c>
      <c r="H33" s="385"/>
      <c r="I33" s="385">
        <v>0</v>
      </c>
      <c r="J33" s="385">
        <v>0</v>
      </c>
      <c r="K33" s="385">
        <v>0</v>
      </c>
      <c r="L33" s="385"/>
      <c r="M33" s="427">
        <v>-48.554373639999994</v>
      </c>
    </row>
    <row r="34" spans="1:13" ht="15" customHeight="1" x14ac:dyDescent="0.25">
      <c r="A34" s="84" t="s">
        <v>95</v>
      </c>
      <c r="B34" s="47"/>
      <c r="C34" s="390">
        <v>49.644482759999995</v>
      </c>
      <c r="D34" s="390">
        <v>3041.8264205199998</v>
      </c>
      <c r="E34" s="390">
        <v>96.937558560000014</v>
      </c>
      <c r="F34" s="390">
        <v>2.0550700000000002E-2</v>
      </c>
      <c r="G34" s="390">
        <v>3188.4290125399993</v>
      </c>
      <c r="H34" s="390"/>
      <c r="I34" s="390">
        <v>336.84458973</v>
      </c>
      <c r="J34" s="390">
        <v>86.580049559999992</v>
      </c>
      <c r="K34" s="390">
        <v>423.42463928999996</v>
      </c>
      <c r="L34" s="383"/>
      <c r="M34" s="334">
        <v>-2765.0043732499994</v>
      </c>
    </row>
    <row r="35" spans="1:13" ht="15" customHeight="1" x14ac:dyDescent="0.25">
      <c r="A35" s="437">
        <v>40</v>
      </c>
      <c r="B35" s="132" t="s">
        <v>97</v>
      </c>
      <c r="C35" s="385">
        <v>18.029245110000002</v>
      </c>
      <c r="D35" s="385">
        <v>106.54812817999999</v>
      </c>
      <c r="E35" s="385">
        <v>14.845870599999998</v>
      </c>
      <c r="F35" s="385">
        <v>4.4000000000000002E-7</v>
      </c>
      <c r="G35" s="259">
        <v>139.42324432999999</v>
      </c>
      <c r="H35" s="259"/>
      <c r="I35" s="385">
        <v>2.4089528299999992</v>
      </c>
      <c r="J35" s="385">
        <v>1.3682799999999999E-3</v>
      </c>
      <c r="K35" s="259">
        <v>2.410321109999999</v>
      </c>
      <c r="L35" s="259"/>
      <c r="M35" s="428">
        <v>-137.01292321999998</v>
      </c>
    </row>
    <row r="36" spans="1:13" ht="15" customHeight="1" x14ac:dyDescent="0.25">
      <c r="A36" s="437">
        <v>41</v>
      </c>
      <c r="B36" s="132" t="s">
        <v>99</v>
      </c>
      <c r="C36" s="385">
        <v>8.5372871899999989</v>
      </c>
      <c r="D36" s="385">
        <v>285.12070696000001</v>
      </c>
      <c r="E36" s="385">
        <v>43.029133520000009</v>
      </c>
      <c r="F36" s="385">
        <v>0</v>
      </c>
      <c r="G36" s="385">
        <v>336.68712767</v>
      </c>
      <c r="H36" s="385"/>
      <c r="I36" s="385">
        <v>14.922399559999999</v>
      </c>
      <c r="J36" s="385">
        <v>1.9465420000000001E-2</v>
      </c>
      <c r="K36" s="259">
        <v>14.941864979999998</v>
      </c>
      <c r="L36" s="259"/>
      <c r="M36" s="428">
        <v>-321.74526269</v>
      </c>
    </row>
    <row r="37" spans="1:13" ht="15" customHeight="1" x14ac:dyDescent="0.25">
      <c r="A37" s="437">
        <v>42</v>
      </c>
      <c r="B37" s="132" t="s">
        <v>101</v>
      </c>
      <c r="C37" s="385">
        <v>23.077950459999997</v>
      </c>
      <c r="D37" s="385">
        <v>411.57123100999991</v>
      </c>
      <c r="E37" s="385">
        <v>11.098100179999992</v>
      </c>
      <c r="F37" s="385">
        <v>2.0550260000000001E-2</v>
      </c>
      <c r="G37" s="385">
        <v>445.76783190999993</v>
      </c>
      <c r="H37" s="385"/>
      <c r="I37" s="385">
        <v>180.26347263999997</v>
      </c>
      <c r="J37" s="385">
        <v>1.0746439999999999E-2</v>
      </c>
      <c r="K37" s="259">
        <v>180.27421907999997</v>
      </c>
      <c r="L37" s="259"/>
      <c r="M37" s="428">
        <v>-265.49361282999996</v>
      </c>
    </row>
    <row r="38" spans="1:13" ht="15" customHeight="1" x14ac:dyDescent="0.25">
      <c r="A38" s="437">
        <v>43</v>
      </c>
      <c r="B38" s="132" t="s">
        <v>103</v>
      </c>
      <c r="C38" s="385">
        <v>0</v>
      </c>
      <c r="D38" s="385">
        <v>214.74351811000002</v>
      </c>
      <c r="E38" s="385">
        <v>17.794055149999998</v>
      </c>
      <c r="F38" s="385">
        <v>0</v>
      </c>
      <c r="G38" s="385">
        <v>232.53757326000002</v>
      </c>
      <c r="H38" s="385"/>
      <c r="I38" s="385">
        <v>20.364167610000003</v>
      </c>
      <c r="J38" s="385">
        <v>3.376299E-2</v>
      </c>
      <c r="K38" s="259">
        <v>20.397930600000002</v>
      </c>
      <c r="L38" s="259"/>
      <c r="M38" s="428">
        <v>-212.13964266000002</v>
      </c>
    </row>
    <row r="39" spans="1:13" ht="15" customHeight="1" x14ac:dyDescent="0.25">
      <c r="A39" s="437">
        <v>44</v>
      </c>
      <c r="B39" s="132" t="s">
        <v>105</v>
      </c>
      <c r="C39" s="385">
        <v>0</v>
      </c>
      <c r="D39" s="385">
        <v>1950.4654702399998</v>
      </c>
      <c r="E39" s="385">
        <v>0</v>
      </c>
      <c r="F39" s="385">
        <v>0</v>
      </c>
      <c r="G39" s="385">
        <v>1950.4654702399998</v>
      </c>
      <c r="H39" s="385"/>
      <c r="I39" s="385">
        <v>96.950585060000009</v>
      </c>
      <c r="J39" s="385">
        <v>0</v>
      </c>
      <c r="K39" s="259">
        <v>96.950585060000009</v>
      </c>
      <c r="L39" s="259"/>
      <c r="M39" s="428">
        <v>-1853.5148851799997</v>
      </c>
    </row>
    <row r="40" spans="1:13" ht="15" customHeight="1" x14ac:dyDescent="0.25">
      <c r="A40" s="437">
        <v>45</v>
      </c>
      <c r="B40" s="132" t="s">
        <v>107</v>
      </c>
      <c r="C40" s="385">
        <v>0</v>
      </c>
      <c r="D40" s="385">
        <v>73.377366020000011</v>
      </c>
      <c r="E40" s="385">
        <v>10.170399110000002</v>
      </c>
      <c r="F40" s="385">
        <v>0</v>
      </c>
      <c r="G40" s="385">
        <v>83.547765130000016</v>
      </c>
      <c r="H40" s="385"/>
      <c r="I40" s="385">
        <v>21.935012029999999</v>
      </c>
      <c r="J40" s="385">
        <v>6.7405756099999987</v>
      </c>
      <c r="K40" s="259">
        <v>28.675587639999996</v>
      </c>
      <c r="L40" s="259"/>
      <c r="M40" s="428">
        <v>-54.87217749000002</v>
      </c>
    </row>
    <row r="41" spans="1:13" ht="15" customHeight="1" x14ac:dyDescent="0.25">
      <c r="A41" s="437">
        <v>46</v>
      </c>
      <c r="B41" s="132" t="s">
        <v>109</v>
      </c>
      <c r="C41" s="385">
        <v>0</v>
      </c>
      <c r="D41" s="385">
        <v>0</v>
      </c>
      <c r="E41" s="385">
        <v>0</v>
      </c>
      <c r="F41" s="385">
        <v>0</v>
      </c>
      <c r="G41" s="385">
        <v>0</v>
      </c>
      <c r="H41" s="438"/>
      <c r="I41" s="385">
        <v>0</v>
      </c>
      <c r="J41" s="385">
        <v>79.774130819999996</v>
      </c>
      <c r="K41" s="259">
        <v>79.774130819999996</v>
      </c>
      <c r="L41" s="259"/>
      <c r="M41" s="428">
        <v>79.774130819999996</v>
      </c>
    </row>
    <row r="42" spans="1:13" ht="15" customHeight="1" x14ac:dyDescent="0.25">
      <c r="A42" s="84" t="s">
        <v>110</v>
      </c>
      <c r="B42" s="47"/>
      <c r="C42" s="390">
        <v>0</v>
      </c>
      <c r="D42" s="390">
        <v>0</v>
      </c>
      <c r="E42" s="390">
        <v>0</v>
      </c>
      <c r="F42" s="390">
        <v>511.17568936999999</v>
      </c>
      <c r="G42" s="390">
        <v>511.17568936999999</v>
      </c>
      <c r="H42" s="383"/>
      <c r="I42" s="390">
        <v>8.288002259999999</v>
      </c>
      <c r="J42" s="390">
        <v>15.91222805</v>
      </c>
      <c r="K42" s="390">
        <v>24.200230309999998</v>
      </c>
      <c r="L42" s="383"/>
      <c r="M42" s="334">
        <v>-486.97545905999999</v>
      </c>
    </row>
    <row r="43" spans="1:13" ht="15" customHeight="1" x14ac:dyDescent="0.25">
      <c r="A43" s="437">
        <v>51</v>
      </c>
      <c r="B43" s="132" t="s">
        <v>112</v>
      </c>
      <c r="C43" s="385">
        <v>0</v>
      </c>
      <c r="D43" s="385">
        <v>0</v>
      </c>
      <c r="E43" s="385">
        <v>0</v>
      </c>
      <c r="F43" s="385">
        <v>0</v>
      </c>
      <c r="G43" s="259">
        <v>0</v>
      </c>
      <c r="H43" s="259"/>
      <c r="I43" s="385">
        <v>8.288002259999999</v>
      </c>
      <c r="J43" s="385">
        <v>15.91222805</v>
      </c>
      <c r="K43" s="259">
        <v>24.200230309999998</v>
      </c>
      <c r="L43" s="259"/>
      <c r="M43" s="428">
        <v>24.200230309999998</v>
      </c>
    </row>
    <row r="44" spans="1:13" ht="15" customHeight="1" x14ac:dyDescent="0.25">
      <c r="A44" s="439">
        <v>58</v>
      </c>
      <c r="B44" s="94" t="s">
        <v>114</v>
      </c>
      <c r="C44" s="96">
        <v>0</v>
      </c>
      <c r="D44" s="96">
        <v>0</v>
      </c>
      <c r="E44" s="96">
        <v>0</v>
      </c>
      <c r="F44" s="96">
        <v>511.17568936999999</v>
      </c>
      <c r="G44" s="148">
        <v>511.17568936999999</v>
      </c>
      <c r="H44" s="148"/>
      <c r="I44" s="96">
        <v>0</v>
      </c>
      <c r="J44" s="96">
        <v>0</v>
      </c>
      <c r="K44" s="148">
        <v>0</v>
      </c>
      <c r="L44" s="148"/>
      <c r="M44" s="429">
        <v>-511.17568936999999</v>
      </c>
    </row>
    <row r="45" spans="1:13" ht="15" customHeight="1" x14ac:dyDescent="0.25">
      <c r="A45" s="101" t="s">
        <v>115</v>
      </c>
      <c r="B45" s="102"/>
      <c r="C45" s="390">
        <v>0</v>
      </c>
      <c r="D45" s="390">
        <v>2913.1707375400001</v>
      </c>
      <c r="E45" s="390">
        <v>0.73842715999999997</v>
      </c>
      <c r="F45" s="390">
        <v>0</v>
      </c>
      <c r="G45" s="390">
        <v>2913.9091647</v>
      </c>
      <c r="H45" s="390"/>
      <c r="I45" s="390">
        <v>102.42311665000001</v>
      </c>
      <c r="J45" s="390">
        <v>79.774130819999996</v>
      </c>
      <c r="K45" s="390">
        <v>182.19724747000001</v>
      </c>
      <c r="L45" s="388"/>
      <c r="M45" s="379">
        <v>-2731.7119172299999</v>
      </c>
    </row>
    <row r="46" spans="1:13" ht="15" customHeight="1" x14ac:dyDescent="0.25">
      <c r="A46" s="35">
        <v>20</v>
      </c>
      <c r="B46" s="32" t="s">
        <v>73</v>
      </c>
      <c r="C46" s="385">
        <v>0</v>
      </c>
      <c r="D46" s="385">
        <v>675.56320113999971</v>
      </c>
      <c r="E46" s="385">
        <v>0.71498483999999995</v>
      </c>
      <c r="F46" s="385">
        <v>0</v>
      </c>
      <c r="G46" s="385">
        <v>676.27818597999976</v>
      </c>
      <c r="H46" s="385"/>
      <c r="I46" s="385">
        <v>0</v>
      </c>
      <c r="J46" s="385">
        <v>0</v>
      </c>
      <c r="K46" s="385">
        <v>0</v>
      </c>
      <c r="L46" s="385"/>
      <c r="M46" s="427">
        <v>-676.27818597999976</v>
      </c>
    </row>
    <row r="47" spans="1:13" ht="15" customHeight="1" x14ac:dyDescent="0.25">
      <c r="A47" s="35">
        <v>22</v>
      </c>
      <c r="B47" s="32" t="s">
        <v>77</v>
      </c>
      <c r="C47" s="385">
        <v>0</v>
      </c>
      <c r="D47" s="385">
        <v>1831.37480723</v>
      </c>
      <c r="E47" s="385">
        <v>0</v>
      </c>
      <c r="F47" s="385">
        <v>0</v>
      </c>
      <c r="G47" s="385">
        <v>1831.37480723</v>
      </c>
      <c r="H47" s="385"/>
      <c r="I47" s="385">
        <v>5.47253159</v>
      </c>
      <c r="J47" s="385">
        <v>0</v>
      </c>
      <c r="K47" s="385">
        <v>5.47253159</v>
      </c>
      <c r="L47" s="385"/>
      <c r="M47" s="427">
        <v>-1825.90227564</v>
      </c>
    </row>
    <row r="48" spans="1:13" ht="15" customHeight="1" x14ac:dyDescent="0.25">
      <c r="A48" s="35">
        <v>24</v>
      </c>
      <c r="B48" s="32" t="s">
        <v>81</v>
      </c>
      <c r="C48" s="385">
        <v>0</v>
      </c>
      <c r="D48" s="385">
        <v>42.177069099999997</v>
      </c>
      <c r="E48" s="385">
        <v>0</v>
      </c>
      <c r="F48" s="385">
        <v>0</v>
      </c>
      <c r="G48" s="385">
        <v>42.177069099999997</v>
      </c>
      <c r="H48" s="385"/>
      <c r="I48" s="385">
        <v>0</v>
      </c>
      <c r="J48" s="385">
        <v>0</v>
      </c>
      <c r="K48" s="385">
        <v>0</v>
      </c>
      <c r="L48" s="385"/>
      <c r="M48" s="427">
        <v>-42.177069099999997</v>
      </c>
    </row>
    <row r="49" spans="1:13" ht="15" customHeight="1" x14ac:dyDescent="0.25">
      <c r="A49" s="35">
        <v>42</v>
      </c>
      <c r="B49" s="32" t="s">
        <v>101</v>
      </c>
      <c r="C49" s="385">
        <v>0</v>
      </c>
      <c r="D49" s="385">
        <v>189.31979583</v>
      </c>
      <c r="E49" s="385">
        <v>2.3442319999999999E-2</v>
      </c>
      <c r="F49" s="385">
        <v>0</v>
      </c>
      <c r="G49" s="385">
        <v>189.34323814999999</v>
      </c>
      <c r="H49" s="385"/>
      <c r="I49" s="385">
        <v>0</v>
      </c>
      <c r="J49" s="385">
        <v>0</v>
      </c>
      <c r="K49" s="385">
        <v>0</v>
      </c>
      <c r="L49" s="385"/>
      <c r="M49" s="427">
        <v>-189.34323814999999</v>
      </c>
    </row>
    <row r="50" spans="1:13" ht="15" customHeight="1" x14ac:dyDescent="0.25">
      <c r="A50" s="35">
        <v>44</v>
      </c>
      <c r="B50" s="32" t="s">
        <v>105</v>
      </c>
      <c r="C50" s="385">
        <v>0</v>
      </c>
      <c r="D50" s="385">
        <v>174.73586424000001</v>
      </c>
      <c r="E50" s="385">
        <v>0</v>
      </c>
      <c r="F50" s="385">
        <v>0</v>
      </c>
      <c r="G50" s="385">
        <v>174.73586424000001</v>
      </c>
      <c r="H50" s="385"/>
      <c r="I50" s="385">
        <v>96.950585060000009</v>
      </c>
      <c r="J50" s="385">
        <v>0</v>
      </c>
      <c r="K50" s="385">
        <v>96.950585060000009</v>
      </c>
      <c r="L50" s="385"/>
      <c r="M50" s="427">
        <v>-77.785279180000003</v>
      </c>
    </row>
    <row r="51" spans="1:13" ht="15" customHeight="1" x14ac:dyDescent="0.25">
      <c r="A51" s="35">
        <v>45</v>
      </c>
      <c r="B51" s="32" t="s">
        <v>107</v>
      </c>
      <c r="C51" s="385">
        <v>0</v>
      </c>
      <c r="D51" s="385">
        <v>0</v>
      </c>
      <c r="E51" s="385">
        <v>0</v>
      </c>
      <c r="F51" s="385">
        <v>0</v>
      </c>
      <c r="G51" s="385">
        <v>0</v>
      </c>
      <c r="H51" s="385"/>
      <c r="I51" s="385">
        <v>0</v>
      </c>
      <c r="J51" s="385">
        <v>0</v>
      </c>
      <c r="K51" s="385">
        <v>0</v>
      </c>
      <c r="L51" s="385"/>
      <c r="M51" s="427">
        <v>0</v>
      </c>
    </row>
    <row r="52" spans="1:13" ht="15" customHeight="1" x14ac:dyDescent="0.25">
      <c r="A52" s="355">
        <v>46</v>
      </c>
      <c r="B52" s="112" t="s">
        <v>109</v>
      </c>
      <c r="C52" s="96">
        <v>0</v>
      </c>
      <c r="D52" s="96">
        <v>0</v>
      </c>
      <c r="E52" s="96">
        <v>0</v>
      </c>
      <c r="F52" s="96">
        <v>0</v>
      </c>
      <c r="G52" s="96">
        <v>0</v>
      </c>
      <c r="H52" s="96"/>
      <c r="I52" s="96">
        <v>0</v>
      </c>
      <c r="J52" s="96">
        <v>79.774130819999996</v>
      </c>
      <c r="K52" s="96">
        <v>79.774130819999996</v>
      </c>
      <c r="L52" s="96"/>
      <c r="M52" s="440">
        <v>79.774130819999996</v>
      </c>
    </row>
  </sheetData>
  <mergeCells count="4">
    <mergeCell ref="A2:B3"/>
    <mergeCell ref="C2:G2"/>
    <mergeCell ref="I2:K2"/>
    <mergeCell ref="M2:M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Tabelle23">
    <pageSetUpPr fitToPage="1"/>
  </sheetPr>
  <dimension ref="A1:M52"/>
  <sheetViews>
    <sheetView showGridLines="0" zoomScaleNormal="100" workbookViewId="0"/>
  </sheetViews>
  <sheetFormatPr baseColWidth="10" defaultColWidth="9.875" defaultRowHeight="15.75" x14ac:dyDescent="0.2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510" t="s">
        <v>362</v>
      </c>
      <c r="B1" s="418"/>
      <c r="C1" s="418"/>
      <c r="D1" s="418"/>
      <c r="E1" s="1"/>
      <c r="F1" s="1"/>
      <c r="G1" s="1"/>
      <c r="H1" s="1"/>
      <c r="I1" s="1"/>
      <c r="J1" s="1"/>
      <c r="K1" s="1"/>
      <c r="L1" s="1"/>
      <c r="M1" s="1"/>
    </row>
    <row r="2" spans="1:13" ht="15" customHeight="1" x14ac:dyDescent="0.25">
      <c r="A2" s="594" t="s">
        <v>306</v>
      </c>
      <c r="B2" s="594"/>
      <c r="C2" s="596" t="s">
        <v>307</v>
      </c>
      <c r="D2" s="596"/>
      <c r="E2" s="596"/>
      <c r="F2" s="596"/>
      <c r="G2" s="596"/>
      <c r="H2" s="431"/>
      <c r="I2" s="596" t="s">
        <v>308</v>
      </c>
      <c r="J2" s="596"/>
      <c r="K2" s="596"/>
      <c r="L2" s="431"/>
      <c r="M2" s="597" t="s">
        <v>298</v>
      </c>
    </row>
    <row r="3" spans="1:13" ht="48" x14ac:dyDescent="0.25">
      <c r="A3" s="595"/>
      <c r="B3" s="595"/>
      <c r="C3" s="432" t="s">
        <v>309</v>
      </c>
      <c r="D3" s="432" t="s">
        <v>310</v>
      </c>
      <c r="E3" s="433" t="s">
        <v>311</v>
      </c>
      <c r="F3" s="433" t="s">
        <v>312</v>
      </c>
      <c r="G3" s="433" t="s">
        <v>303</v>
      </c>
      <c r="H3" s="434"/>
      <c r="I3" s="435" t="s">
        <v>304</v>
      </c>
      <c r="J3" s="433" t="s">
        <v>313</v>
      </c>
      <c r="K3" s="433" t="s">
        <v>303</v>
      </c>
      <c r="L3" s="434"/>
      <c r="M3" s="598"/>
    </row>
    <row r="4" spans="1:13" ht="15.75" customHeight="1" x14ac:dyDescent="0.25">
      <c r="A4" s="423" t="s">
        <v>305</v>
      </c>
      <c r="B4" s="424"/>
      <c r="C4" s="334">
        <v>6145.3458129099981</v>
      </c>
      <c r="D4" s="334">
        <v>44530.061965760004</v>
      </c>
      <c r="E4" s="334">
        <v>3633.3930702900007</v>
      </c>
      <c r="F4" s="334">
        <v>3016.7073370800003</v>
      </c>
      <c r="G4" s="334">
        <v>57325.50818604001</v>
      </c>
      <c r="H4" s="46"/>
      <c r="I4" s="334">
        <v>46325.925373529972</v>
      </c>
      <c r="J4" s="334">
        <v>737.41314241999999</v>
      </c>
      <c r="K4" s="334">
        <v>47063.338515949974</v>
      </c>
      <c r="L4" s="46"/>
      <c r="M4" s="334">
        <v>-10262.169670090036</v>
      </c>
    </row>
    <row r="5" spans="1:13" ht="15" customHeight="1" x14ac:dyDescent="0.25">
      <c r="A5" s="84" t="s">
        <v>42</v>
      </c>
      <c r="B5" s="47"/>
      <c r="C5" s="390">
        <v>3580.2643758999984</v>
      </c>
      <c r="D5" s="390">
        <v>785.26244365999992</v>
      </c>
      <c r="E5" s="390">
        <v>1809.8673318400008</v>
      </c>
      <c r="F5" s="390">
        <v>1.3887999999999999E-3</v>
      </c>
      <c r="G5" s="390">
        <v>6175.3955401999992</v>
      </c>
      <c r="H5" s="70"/>
      <c r="I5" s="390">
        <v>33508.939861469968</v>
      </c>
      <c r="J5" s="390">
        <v>0.32667389000000002</v>
      </c>
      <c r="K5" s="390">
        <v>33509.266535359966</v>
      </c>
      <c r="L5" s="70"/>
      <c r="M5" s="334">
        <v>27333.870995159967</v>
      </c>
    </row>
    <row r="6" spans="1:13" ht="15" customHeight="1" collapsed="1" x14ac:dyDescent="0.25">
      <c r="A6" s="436" t="s">
        <v>43</v>
      </c>
      <c r="B6" s="132" t="s">
        <v>44</v>
      </c>
      <c r="C6" s="385">
        <v>4.3644767699999987</v>
      </c>
      <c r="D6" s="385">
        <v>0</v>
      </c>
      <c r="E6" s="385">
        <v>1.8163517800000004</v>
      </c>
      <c r="F6" s="385">
        <v>0</v>
      </c>
      <c r="G6" s="385">
        <v>6.1808285499999993</v>
      </c>
      <c r="H6" s="385"/>
      <c r="I6" s="385">
        <v>5.6984799999999988E-3</v>
      </c>
      <c r="J6" s="385">
        <v>0</v>
      </c>
      <c r="K6" s="385">
        <v>5.6984799999999988E-3</v>
      </c>
      <c r="L6" s="385"/>
      <c r="M6" s="427">
        <v>-6.1751300699999989</v>
      </c>
    </row>
    <row r="7" spans="1:13" ht="15" customHeight="1" x14ac:dyDescent="0.25">
      <c r="A7" s="436" t="s">
        <v>45</v>
      </c>
      <c r="B7" s="132" t="s">
        <v>46</v>
      </c>
      <c r="C7" s="385">
        <v>28.805775969999996</v>
      </c>
      <c r="D7" s="385">
        <v>25.857259160000002</v>
      </c>
      <c r="E7" s="385">
        <v>70.183278569999985</v>
      </c>
      <c r="F7" s="385">
        <v>0</v>
      </c>
      <c r="G7" s="385">
        <v>124.84631369999998</v>
      </c>
      <c r="H7" s="385"/>
      <c r="I7" s="385">
        <v>0.69498390999999982</v>
      </c>
      <c r="J7" s="385">
        <v>0</v>
      </c>
      <c r="K7" s="385">
        <v>0.69498390999999982</v>
      </c>
      <c r="L7" s="385"/>
      <c r="M7" s="427">
        <v>-124.15132978999998</v>
      </c>
    </row>
    <row r="8" spans="1:13" ht="15" customHeight="1" x14ac:dyDescent="0.25">
      <c r="A8" s="436" t="s">
        <v>47</v>
      </c>
      <c r="B8" s="132" t="s">
        <v>48</v>
      </c>
      <c r="C8" s="385">
        <v>5.1268023999999999</v>
      </c>
      <c r="D8" s="385">
        <v>0.82171348000000011</v>
      </c>
      <c r="E8" s="385">
        <v>3.6831269500000006</v>
      </c>
      <c r="F8" s="385">
        <v>0</v>
      </c>
      <c r="G8" s="385">
        <v>9.6316428300000005</v>
      </c>
      <c r="H8" s="385"/>
      <c r="I8" s="385">
        <v>8.3746509999999996E-2</v>
      </c>
      <c r="J8" s="385">
        <v>0</v>
      </c>
      <c r="K8" s="385">
        <v>8.3746509999999996E-2</v>
      </c>
      <c r="L8" s="385"/>
      <c r="M8" s="427">
        <v>-9.5478963200000013</v>
      </c>
    </row>
    <row r="9" spans="1:13" ht="15" customHeight="1" x14ac:dyDescent="0.25">
      <c r="A9" s="436" t="s">
        <v>49</v>
      </c>
      <c r="B9" s="132" t="s">
        <v>50</v>
      </c>
      <c r="C9" s="385">
        <v>11.635563470000003</v>
      </c>
      <c r="D9" s="385">
        <v>4.2700000000000004E-3</v>
      </c>
      <c r="E9" s="385">
        <v>0.77614231</v>
      </c>
      <c r="F9" s="385">
        <v>0</v>
      </c>
      <c r="G9" s="385">
        <v>12.415975780000004</v>
      </c>
      <c r="H9" s="385"/>
      <c r="I9" s="385">
        <v>1.06488E-3</v>
      </c>
      <c r="J9" s="385">
        <v>0</v>
      </c>
      <c r="K9" s="385">
        <v>1.06488E-3</v>
      </c>
      <c r="L9" s="385"/>
      <c r="M9" s="427">
        <v>-12.414910900000004</v>
      </c>
    </row>
    <row r="10" spans="1:13" ht="15" customHeight="1" x14ac:dyDescent="0.25">
      <c r="A10" s="436" t="s">
        <v>51</v>
      </c>
      <c r="B10" s="132" t="s">
        <v>52</v>
      </c>
      <c r="C10" s="385">
        <v>5.3672173100000009</v>
      </c>
      <c r="D10" s="385">
        <v>0.43938845000000004</v>
      </c>
      <c r="E10" s="385">
        <v>1.9762164399999995</v>
      </c>
      <c r="F10" s="385">
        <v>0</v>
      </c>
      <c r="G10" s="385">
        <v>7.7828222</v>
      </c>
      <c r="H10" s="385"/>
      <c r="I10" s="385">
        <v>6.9011529999999988E-2</v>
      </c>
      <c r="J10" s="385">
        <v>0</v>
      </c>
      <c r="K10" s="385">
        <v>6.9011529999999988E-2</v>
      </c>
      <c r="L10" s="385"/>
      <c r="M10" s="427">
        <v>-7.71381067</v>
      </c>
    </row>
    <row r="11" spans="1:13" ht="15" customHeight="1" x14ac:dyDescent="0.25">
      <c r="A11" s="436" t="s">
        <v>53</v>
      </c>
      <c r="B11" s="132" t="s">
        <v>54</v>
      </c>
      <c r="C11" s="385">
        <v>19.936437659999992</v>
      </c>
      <c r="D11" s="385">
        <v>8.8350860000000003E-2</v>
      </c>
      <c r="E11" s="385">
        <v>3.0527061700000013</v>
      </c>
      <c r="F11" s="385">
        <v>1.0569E-4</v>
      </c>
      <c r="G11" s="385">
        <v>23.077600379999993</v>
      </c>
      <c r="H11" s="385"/>
      <c r="I11" s="385">
        <v>6.1981969999999997E-2</v>
      </c>
      <c r="J11" s="385">
        <v>0</v>
      </c>
      <c r="K11" s="385">
        <v>6.1981969999999997E-2</v>
      </c>
      <c r="L11" s="385"/>
      <c r="M11" s="427">
        <v>-23.015618409999991</v>
      </c>
    </row>
    <row r="12" spans="1:13" ht="15" customHeight="1" x14ac:dyDescent="0.25">
      <c r="A12" s="437">
        <v>10</v>
      </c>
      <c r="B12" s="132" t="s">
        <v>56</v>
      </c>
      <c r="C12" s="385">
        <v>41.228075649999987</v>
      </c>
      <c r="D12" s="385">
        <v>191.81847675999998</v>
      </c>
      <c r="E12" s="385">
        <v>64.11101914999999</v>
      </c>
      <c r="F12" s="385">
        <v>0</v>
      </c>
      <c r="G12" s="385">
        <v>297.15757155999995</v>
      </c>
      <c r="H12" s="385"/>
      <c r="I12" s="385">
        <v>2.1548098799999993</v>
      </c>
      <c r="J12" s="385">
        <v>8.8155799999999999E-3</v>
      </c>
      <c r="K12" s="385">
        <v>2.1636254599999991</v>
      </c>
      <c r="L12" s="385"/>
      <c r="M12" s="427">
        <v>-294.99394609999996</v>
      </c>
    </row>
    <row r="13" spans="1:13" ht="15" customHeight="1" x14ac:dyDescent="0.25">
      <c r="A13" s="437">
        <v>11</v>
      </c>
      <c r="B13" s="132" t="s">
        <v>58</v>
      </c>
      <c r="C13" s="385">
        <v>1487.146239899999</v>
      </c>
      <c r="D13" s="385">
        <v>39.117124620000027</v>
      </c>
      <c r="E13" s="385">
        <v>383.34633138000021</v>
      </c>
      <c r="F13" s="385">
        <v>2.1720999999999999E-4</v>
      </c>
      <c r="G13" s="385">
        <v>1909.6099131099993</v>
      </c>
      <c r="H13" s="385"/>
      <c r="I13" s="385">
        <v>83.553254040000027</v>
      </c>
      <c r="J13" s="385">
        <v>1.0226E-3</v>
      </c>
      <c r="K13" s="385">
        <v>83.554276640000026</v>
      </c>
      <c r="L13" s="385"/>
      <c r="M13" s="427">
        <v>-1826.0556364699992</v>
      </c>
    </row>
    <row r="14" spans="1:13" ht="15" customHeight="1" x14ac:dyDescent="0.25">
      <c r="A14" s="437">
        <v>12</v>
      </c>
      <c r="B14" s="132" t="s">
        <v>60</v>
      </c>
      <c r="C14" s="385">
        <v>80.742192150000022</v>
      </c>
      <c r="D14" s="385">
        <v>101.57663241000002</v>
      </c>
      <c r="E14" s="385">
        <v>64.023528330000005</v>
      </c>
      <c r="F14" s="385">
        <v>5.4510000000000008E-4</v>
      </c>
      <c r="G14" s="385">
        <v>246.34289799000007</v>
      </c>
      <c r="H14" s="385"/>
      <c r="I14" s="385">
        <v>2.9813130400000003</v>
      </c>
      <c r="J14" s="385">
        <v>3.3721300000000001E-3</v>
      </c>
      <c r="K14" s="385">
        <v>2.9846851700000001</v>
      </c>
      <c r="L14" s="385"/>
      <c r="M14" s="427">
        <v>-243.35821282000006</v>
      </c>
    </row>
    <row r="15" spans="1:13" ht="15" customHeight="1" x14ac:dyDescent="0.25">
      <c r="A15" s="437">
        <v>13</v>
      </c>
      <c r="B15" s="132" t="s">
        <v>62</v>
      </c>
      <c r="C15" s="385">
        <v>545.65957127999968</v>
      </c>
      <c r="D15" s="385">
        <v>72.247392340000005</v>
      </c>
      <c r="E15" s="385">
        <v>506.27100251000013</v>
      </c>
      <c r="F15" s="385">
        <v>5.2079999999999997E-4</v>
      </c>
      <c r="G15" s="385">
        <v>1124.1784869299997</v>
      </c>
      <c r="H15" s="385"/>
      <c r="I15" s="385">
        <v>675.61585353000021</v>
      </c>
      <c r="J15" s="385">
        <v>2.2007E-4</v>
      </c>
      <c r="K15" s="385">
        <v>675.61607360000016</v>
      </c>
      <c r="L15" s="385"/>
      <c r="M15" s="427">
        <v>-448.56241332999957</v>
      </c>
    </row>
    <row r="16" spans="1:13" ht="15" customHeight="1" x14ac:dyDescent="0.25">
      <c r="A16" s="437">
        <v>14</v>
      </c>
      <c r="B16" s="132" t="s">
        <v>64</v>
      </c>
      <c r="C16" s="385">
        <v>801.96432657000003</v>
      </c>
      <c r="D16" s="385">
        <v>42.671390190000004</v>
      </c>
      <c r="E16" s="385">
        <v>549.50631061000013</v>
      </c>
      <c r="F16" s="385">
        <v>0</v>
      </c>
      <c r="G16" s="385">
        <v>1394.1420273700001</v>
      </c>
      <c r="H16" s="385"/>
      <c r="I16" s="385">
        <v>28.963017120000018</v>
      </c>
      <c r="J16" s="385">
        <v>0</v>
      </c>
      <c r="K16" s="385">
        <v>28.963017120000018</v>
      </c>
      <c r="L16" s="385"/>
      <c r="M16" s="427">
        <v>-1365.1790102499999</v>
      </c>
    </row>
    <row r="17" spans="1:13" ht="15" customHeight="1" x14ac:dyDescent="0.25">
      <c r="A17" s="437">
        <v>15</v>
      </c>
      <c r="B17" s="132" t="s">
        <v>66</v>
      </c>
      <c r="C17" s="385">
        <v>475.34721317000009</v>
      </c>
      <c r="D17" s="385">
        <v>108.43068158999996</v>
      </c>
      <c r="E17" s="385">
        <v>181.92811847000013</v>
      </c>
      <c r="F17" s="385">
        <v>0</v>
      </c>
      <c r="G17" s="385">
        <v>765.70601323000028</v>
      </c>
      <c r="H17" s="385"/>
      <c r="I17" s="385">
        <v>90.761565169999983</v>
      </c>
      <c r="J17" s="385">
        <v>0.30711777000000001</v>
      </c>
      <c r="K17" s="385">
        <v>91.068682939999988</v>
      </c>
      <c r="L17" s="385"/>
      <c r="M17" s="427">
        <v>-674.63733029000025</v>
      </c>
    </row>
    <row r="18" spans="1:13" ht="15" customHeight="1" x14ac:dyDescent="0.25">
      <c r="A18" s="437">
        <v>16</v>
      </c>
      <c r="B18" s="132" t="s">
        <v>67</v>
      </c>
      <c r="C18" s="385">
        <v>0</v>
      </c>
      <c r="D18" s="385">
        <v>0</v>
      </c>
      <c r="E18" s="385">
        <v>-62.315980209999964</v>
      </c>
      <c r="F18" s="385">
        <v>0</v>
      </c>
      <c r="G18" s="385">
        <v>-62.315980209999964</v>
      </c>
      <c r="H18" s="385"/>
      <c r="I18" s="385">
        <v>32588.418527009973</v>
      </c>
      <c r="J18" s="385">
        <v>0</v>
      </c>
      <c r="K18" s="385">
        <v>32588.418527009973</v>
      </c>
      <c r="L18" s="385"/>
      <c r="M18" s="427">
        <v>32650.734507219975</v>
      </c>
    </row>
    <row r="19" spans="1:13" ht="15" customHeight="1" x14ac:dyDescent="0.25">
      <c r="A19" s="437">
        <v>17</v>
      </c>
      <c r="B19" s="132" t="s">
        <v>69</v>
      </c>
      <c r="C19" s="385">
        <v>16.151674750000005</v>
      </c>
      <c r="D19" s="385">
        <v>140.60755231000002</v>
      </c>
      <c r="E19" s="385">
        <v>17.846216540000004</v>
      </c>
      <c r="F19" s="385">
        <v>0</v>
      </c>
      <c r="G19" s="385">
        <v>174.60544360000003</v>
      </c>
      <c r="H19" s="385"/>
      <c r="I19" s="385">
        <v>9.3577148399999999</v>
      </c>
      <c r="J19" s="385">
        <v>1.6235100000000001E-3</v>
      </c>
      <c r="K19" s="385">
        <v>9.3593383499999998</v>
      </c>
      <c r="L19" s="385"/>
      <c r="M19" s="427">
        <v>-165.24610525000003</v>
      </c>
    </row>
    <row r="20" spans="1:13" ht="15" customHeight="1" x14ac:dyDescent="0.25">
      <c r="A20" s="437">
        <v>18</v>
      </c>
      <c r="B20" s="132" t="s">
        <v>71</v>
      </c>
      <c r="C20" s="385">
        <v>56.788808849999981</v>
      </c>
      <c r="D20" s="385">
        <v>61.582211489999992</v>
      </c>
      <c r="E20" s="385">
        <v>23.66296284000002</v>
      </c>
      <c r="F20" s="385">
        <v>0</v>
      </c>
      <c r="G20" s="385">
        <v>142.03398318000001</v>
      </c>
      <c r="H20" s="385"/>
      <c r="I20" s="385">
        <v>26.21731956</v>
      </c>
      <c r="J20" s="385">
        <v>4.5022300000000003E-3</v>
      </c>
      <c r="K20" s="385">
        <v>26.22182179</v>
      </c>
      <c r="L20" s="385"/>
      <c r="M20" s="427">
        <v>-115.81216139</v>
      </c>
    </row>
    <row r="21" spans="1:13" ht="15" customHeight="1" x14ac:dyDescent="0.25">
      <c r="A21" s="84" t="s">
        <v>72</v>
      </c>
      <c r="B21" s="47"/>
      <c r="C21" s="390">
        <v>114.46799089000002</v>
      </c>
      <c r="D21" s="390">
        <v>29657.537498640006</v>
      </c>
      <c r="E21" s="390">
        <v>595.78011063999998</v>
      </c>
      <c r="F21" s="390">
        <v>0</v>
      </c>
      <c r="G21" s="390">
        <v>30367.785600170006</v>
      </c>
      <c r="H21" s="383"/>
      <c r="I21" s="390">
        <v>10551.4973192</v>
      </c>
      <c r="J21" s="390">
        <v>-2.4390800000000015E-3</v>
      </c>
      <c r="K21" s="390">
        <v>10551.494880119999</v>
      </c>
      <c r="L21" s="383"/>
      <c r="M21" s="334">
        <v>-19816.290720050005</v>
      </c>
    </row>
    <row r="22" spans="1:13" ht="15" customHeight="1" x14ac:dyDescent="0.25">
      <c r="A22" s="437">
        <v>20</v>
      </c>
      <c r="B22" s="132" t="s">
        <v>73</v>
      </c>
      <c r="C22" s="385">
        <v>41.711211969999994</v>
      </c>
      <c r="D22" s="385">
        <v>4959.9786106300016</v>
      </c>
      <c r="E22" s="385">
        <v>105.85870016000003</v>
      </c>
      <c r="F22" s="385">
        <v>0</v>
      </c>
      <c r="G22" s="385">
        <v>5107.5485227600011</v>
      </c>
      <c r="H22" s="385"/>
      <c r="I22" s="385">
        <v>4718.2989879000006</v>
      </c>
      <c r="J22" s="385">
        <v>0</v>
      </c>
      <c r="K22" s="385">
        <v>4718.2989879000006</v>
      </c>
      <c r="L22" s="385"/>
      <c r="M22" s="427">
        <v>-389.24953486000049</v>
      </c>
    </row>
    <row r="23" spans="1:13" ht="15" customHeight="1" x14ac:dyDescent="0.25">
      <c r="A23" s="437">
        <v>21</v>
      </c>
      <c r="B23" s="132" t="s">
        <v>75</v>
      </c>
      <c r="C23" s="385">
        <v>67.080529000000027</v>
      </c>
      <c r="D23" s="385">
        <v>2689.5554516800012</v>
      </c>
      <c r="E23" s="385">
        <v>47.051881340000001</v>
      </c>
      <c r="F23" s="385">
        <v>0</v>
      </c>
      <c r="G23" s="385">
        <v>2803.6878620200009</v>
      </c>
      <c r="H23" s="385"/>
      <c r="I23" s="385">
        <v>642.18403772999989</v>
      </c>
      <c r="J23" s="385">
        <v>8.6069E-4</v>
      </c>
      <c r="K23" s="385">
        <v>642.18489841999985</v>
      </c>
      <c r="L23" s="385"/>
      <c r="M23" s="427">
        <v>-2161.5029636000008</v>
      </c>
    </row>
    <row r="24" spans="1:13" ht="15" customHeight="1" x14ac:dyDescent="0.25">
      <c r="A24" s="437">
        <v>22</v>
      </c>
      <c r="B24" s="132" t="s">
        <v>77</v>
      </c>
      <c r="C24" s="385">
        <v>0</v>
      </c>
      <c r="D24" s="385">
        <v>9817.3216038100018</v>
      </c>
      <c r="E24" s="385">
        <v>0</v>
      </c>
      <c r="F24" s="385">
        <v>0</v>
      </c>
      <c r="G24" s="438">
        <v>9817.3216038100018</v>
      </c>
      <c r="H24" s="438"/>
      <c r="I24" s="385">
        <v>31.035693509999998</v>
      </c>
      <c r="J24" s="385">
        <v>0</v>
      </c>
      <c r="K24" s="385">
        <v>31.035693509999998</v>
      </c>
      <c r="L24" s="385"/>
      <c r="M24" s="427">
        <v>-9786.285910300001</v>
      </c>
    </row>
    <row r="25" spans="1:13" ht="15" customHeight="1" x14ac:dyDescent="0.25">
      <c r="A25" s="437">
        <v>23</v>
      </c>
      <c r="B25" s="132" t="s">
        <v>79</v>
      </c>
      <c r="C25" s="385">
        <v>0</v>
      </c>
      <c r="D25" s="385">
        <v>6635.5165339599998</v>
      </c>
      <c r="E25" s="385">
        <v>0.19930724000000002</v>
      </c>
      <c r="F25" s="385">
        <v>0</v>
      </c>
      <c r="G25" s="385">
        <v>6635.7158411999999</v>
      </c>
      <c r="H25" s="385"/>
      <c r="I25" s="385">
        <v>1056.0758122000002</v>
      </c>
      <c r="J25" s="385">
        <v>0</v>
      </c>
      <c r="K25" s="385">
        <v>1056.0758122000002</v>
      </c>
      <c r="L25" s="385"/>
      <c r="M25" s="427">
        <v>-5579.6400290000001</v>
      </c>
    </row>
    <row r="26" spans="1:13" ht="15" customHeight="1" x14ac:dyDescent="0.25">
      <c r="A26" s="437">
        <v>24</v>
      </c>
      <c r="B26" s="132" t="s">
        <v>81</v>
      </c>
      <c r="C26" s="385">
        <v>0</v>
      </c>
      <c r="D26" s="385">
        <v>1578.6386177200006</v>
      </c>
      <c r="E26" s="385">
        <v>54.480927219999998</v>
      </c>
      <c r="F26" s="385">
        <v>0</v>
      </c>
      <c r="G26" s="385">
        <v>1633.1195449400007</v>
      </c>
      <c r="H26" s="385"/>
      <c r="I26" s="385">
        <v>29.80370302</v>
      </c>
      <c r="J26" s="385">
        <v>6.1162399999999994E-3</v>
      </c>
      <c r="K26" s="385">
        <v>29.809819260000001</v>
      </c>
      <c r="L26" s="385"/>
      <c r="M26" s="427">
        <v>-1603.3097256800006</v>
      </c>
    </row>
    <row r="27" spans="1:13" ht="15" customHeight="1" x14ac:dyDescent="0.25">
      <c r="A27" s="437">
        <v>25</v>
      </c>
      <c r="B27" s="132" t="s">
        <v>83</v>
      </c>
      <c r="C27" s="385">
        <v>5.6762499200000001</v>
      </c>
      <c r="D27" s="385">
        <v>3976.5266808400011</v>
      </c>
      <c r="E27" s="385">
        <v>388.18929467999993</v>
      </c>
      <c r="F27" s="385">
        <v>0</v>
      </c>
      <c r="G27" s="385">
        <v>4370.3922254400013</v>
      </c>
      <c r="H27" s="385"/>
      <c r="I27" s="385">
        <v>4074.0990848399997</v>
      </c>
      <c r="J27" s="385">
        <v>-9.4160100000000007E-3</v>
      </c>
      <c r="K27" s="385">
        <v>4074.0896688299995</v>
      </c>
      <c r="L27" s="385"/>
      <c r="M27" s="427">
        <v>-296.30255661000183</v>
      </c>
    </row>
    <row r="28" spans="1:13" ht="15" customHeight="1" x14ac:dyDescent="0.25">
      <c r="A28" s="84" t="s">
        <v>84</v>
      </c>
      <c r="B28" s="47"/>
      <c r="C28" s="390">
        <v>2206.8826448599993</v>
      </c>
      <c r="D28" s="390">
        <v>7218.1167247300009</v>
      </c>
      <c r="E28" s="390">
        <v>622.24240084000019</v>
      </c>
      <c r="F28" s="390">
        <v>2.9619599999999996E-2</v>
      </c>
      <c r="G28" s="390">
        <v>10047.27139003</v>
      </c>
      <c r="H28" s="383"/>
      <c r="I28" s="390">
        <v>38.336267579999983</v>
      </c>
      <c r="J28" s="390">
        <v>6.1463899999999998E-3</v>
      </c>
      <c r="K28" s="390">
        <v>38.342413969999981</v>
      </c>
      <c r="L28" s="383"/>
      <c r="M28" s="334">
        <v>-10008.92897606</v>
      </c>
    </row>
    <row r="29" spans="1:13" ht="15" customHeight="1" x14ac:dyDescent="0.25">
      <c r="A29" s="437">
        <v>30</v>
      </c>
      <c r="B29" s="132" t="s">
        <v>86</v>
      </c>
      <c r="C29" s="385">
        <v>2164.1805718899991</v>
      </c>
      <c r="D29" s="385">
        <v>3158.0655155399995</v>
      </c>
      <c r="E29" s="385">
        <v>558.8038094000002</v>
      </c>
      <c r="F29" s="385">
        <v>2.9602209999999997E-2</v>
      </c>
      <c r="G29" s="385">
        <v>5881.0794990399991</v>
      </c>
      <c r="H29" s="385"/>
      <c r="I29" s="385">
        <v>33.120986679999994</v>
      </c>
      <c r="J29" s="385">
        <v>3.9680699999999998E-3</v>
      </c>
      <c r="K29" s="385">
        <v>33.124954749999993</v>
      </c>
      <c r="L29" s="385"/>
      <c r="M29" s="427">
        <v>-5847.9545442899989</v>
      </c>
    </row>
    <row r="30" spans="1:13" ht="15" customHeight="1" x14ac:dyDescent="0.25">
      <c r="A30" s="437">
        <v>31</v>
      </c>
      <c r="B30" s="132" t="s">
        <v>88</v>
      </c>
      <c r="C30" s="385">
        <v>29.433723909999998</v>
      </c>
      <c r="D30" s="385">
        <v>3379.5083949100012</v>
      </c>
      <c r="E30" s="385">
        <v>26.195311260000004</v>
      </c>
      <c r="F30" s="385">
        <v>0</v>
      </c>
      <c r="G30" s="385">
        <v>3435.1374300800012</v>
      </c>
      <c r="H30" s="385"/>
      <c r="I30" s="385">
        <v>1.9201899799999997</v>
      </c>
      <c r="J30" s="385">
        <v>1.3162899999999999E-3</v>
      </c>
      <c r="K30" s="385">
        <v>1.9215062699999998</v>
      </c>
      <c r="L30" s="385"/>
      <c r="M30" s="427">
        <v>-3433.2159238100012</v>
      </c>
    </row>
    <row r="31" spans="1:13" ht="15" customHeight="1" x14ac:dyDescent="0.25">
      <c r="A31" s="437">
        <v>32</v>
      </c>
      <c r="B31" s="132" t="s">
        <v>90</v>
      </c>
      <c r="C31" s="385">
        <v>13.268349060000004</v>
      </c>
      <c r="D31" s="385">
        <v>303.68152902000008</v>
      </c>
      <c r="E31" s="385">
        <v>12.020624819999997</v>
      </c>
      <c r="F31" s="385">
        <v>1.7390000000000001E-5</v>
      </c>
      <c r="G31" s="385">
        <v>328.97052029000008</v>
      </c>
      <c r="H31" s="385"/>
      <c r="I31" s="385">
        <v>2.3978933700000002</v>
      </c>
      <c r="J31" s="385">
        <v>8.6202999999999996E-4</v>
      </c>
      <c r="K31" s="385">
        <v>2.3987554000000002</v>
      </c>
      <c r="L31" s="385"/>
      <c r="M31" s="427">
        <v>-326.57176489000005</v>
      </c>
    </row>
    <row r="32" spans="1:13" ht="15" customHeight="1" x14ac:dyDescent="0.25">
      <c r="A32" s="437">
        <v>33</v>
      </c>
      <c r="B32" s="132" t="s">
        <v>92</v>
      </c>
      <c r="C32" s="385">
        <v>0</v>
      </c>
      <c r="D32" s="385">
        <v>111.56975850000005</v>
      </c>
      <c r="E32" s="385">
        <v>8.1200634400000009</v>
      </c>
      <c r="F32" s="385">
        <v>0</v>
      </c>
      <c r="G32" s="385">
        <v>119.68982194000004</v>
      </c>
      <c r="H32" s="385"/>
      <c r="I32" s="385">
        <v>0.89545206999999993</v>
      </c>
      <c r="J32" s="385">
        <v>0</v>
      </c>
      <c r="K32" s="385">
        <v>0.89545206999999993</v>
      </c>
      <c r="L32" s="385"/>
      <c r="M32" s="427">
        <v>-118.79436987000004</v>
      </c>
    </row>
    <row r="33" spans="1:13" ht="15" customHeight="1" x14ac:dyDescent="0.25">
      <c r="A33" s="437">
        <v>34</v>
      </c>
      <c r="B33" s="132" t="s">
        <v>94</v>
      </c>
      <c r="C33" s="385">
        <v>0</v>
      </c>
      <c r="D33" s="385">
        <v>265.29152675999995</v>
      </c>
      <c r="E33" s="385">
        <v>17.102591919999998</v>
      </c>
      <c r="F33" s="385">
        <v>0</v>
      </c>
      <c r="G33" s="385">
        <v>282.39411867999996</v>
      </c>
      <c r="H33" s="385"/>
      <c r="I33" s="385">
        <v>1.7454799999999998E-3</v>
      </c>
      <c r="J33" s="385">
        <v>0</v>
      </c>
      <c r="K33" s="385">
        <v>1.7454799999999998E-3</v>
      </c>
      <c r="L33" s="385"/>
      <c r="M33" s="427">
        <v>-282.39237319999995</v>
      </c>
    </row>
    <row r="34" spans="1:13" ht="15" customHeight="1" x14ac:dyDescent="0.25">
      <c r="A34" s="84" t="s">
        <v>95</v>
      </c>
      <c r="B34" s="47"/>
      <c r="C34" s="390">
        <v>243.73080126000005</v>
      </c>
      <c r="D34" s="390">
        <v>6869.1452987299999</v>
      </c>
      <c r="E34" s="390">
        <v>605.5032269699999</v>
      </c>
      <c r="F34" s="390">
        <v>0.13850865999999998</v>
      </c>
      <c r="G34" s="390">
        <v>7718.5178356200004</v>
      </c>
      <c r="H34" s="390"/>
      <c r="I34" s="390">
        <v>1191.4767455899998</v>
      </c>
      <c r="J34" s="390">
        <v>604.94890568999995</v>
      </c>
      <c r="K34" s="390">
        <v>1796.4256512799998</v>
      </c>
      <c r="L34" s="383"/>
      <c r="M34" s="334">
        <v>-5922.092184340001</v>
      </c>
    </row>
    <row r="35" spans="1:13" ht="15" customHeight="1" x14ac:dyDescent="0.25">
      <c r="A35" s="437">
        <v>40</v>
      </c>
      <c r="B35" s="132" t="s">
        <v>97</v>
      </c>
      <c r="C35" s="385">
        <v>83.511554290000007</v>
      </c>
      <c r="D35" s="385">
        <v>294.11627168000001</v>
      </c>
      <c r="E35" s="385">
        <v>89.814701449999959</v>
      </c>
      <c r="F35" s="385">
        <v>4.4000000000000002E-7</v>
      </c>
      <c r="G35" s="259">
        <v>467.44252785999998</v>
      </c>
      <c r="H35" s="259"/>
      <c r="I35" s="385">
        <v>14.292821149999998</v>
      </c>
      <c r="J35" s="385">
        <v>496.12144575000002</v>
      </c>
      <c r="K35" s="259">
        <v>510.41426690000003</v>
      </c>
      <c r="L35" s="259"/>
      <c r="M35" s="428">
        <v>42.971739040000045</v>
      </c>
    </row>
    <row r="36" spans="1:13" ht="15" customHeight="1" x14ac:dyDescent="0.25">
      <c r="A36" s="437">
        <v>41</v>
      </c>
      <c r="B36" s="132" t="s">
        <v>99</v>
      </c>
      <c r="C36" s="385">
        <v>49.111046829999999</v>
      </c>
      <c r="D36" s="385">
        <v>1497.9608608200003</v>
      </c>
      <c r="E36" s="385">
        <v>287.45154120999985</v>
      </c>
      <c r="F36" s="385">
        <v>0</v>
      </c>
      <c r="G36" s="385">
        <v>1834.5234488600004</v>
      </c>
      <c r="H36" s="385"/>
      <c r="I36" s="385">
        <v>216.65966446999994</v>
      </c>
      <c r="J36" s="385">
        <v>0.17273948000000003</v>
      </c>
      <c r="K36" s="259">
        <v>216.83240394999993</v>
      </c>
      <c r="L36" s="259"/>
      <c r="M36" s="428">
        <v>-1617.6910449100005</v>
      </c>
    </row>
    <row r="37" spans="1:13" ht="15" customHeight="1" x14ac:dyDescent="0.25">
      <c r="A37" s="437">
        <v>42</v>
      </c>
      <c r="B37" s="132" t="s">
        <v>101</v>
      </c>
      <c r="C37" s="385">
        <v>111.10820014000004</v>
      </c>
      <c r="D37" s="385">
        <v>789.46648068000002</v>
      </c>
      <c r="E37" s="385">
        <v>66.746184280000023</v>
      </c>
      <c r="F37" s="385">
        <v>0.13850821999999999</v>
      </c>
      <c r="G37" s="385">
        <v>967.45937331999994</v>
      </c>
      <c r="H37" s="385"/>
      <c r="I37" s="385">
        <v>253.42342786</v>
      </c>
      <c r="J37" s="385">
        <v>1.1047449999999999E-2</v>
      </c>
      <c r="K37" s="259">
        <v>253.43447531000001</v>
      </c>
      <c r="L37" s="259"/>
      <c r="M37" s="428">
        <v>-714.0248980099999</v>
      </c>
    </row>
    <row r="38" spans="1:13" ht="15" customHeight="1" x14ac:dyDescent="0.25">
      <c r="A38" s="437">
        <v>43</v>
      </c>
      <c r="B38" s="132" t="s">
        <v>103</v>
      </c>
      <c r="C38" s="385">
        <v>0</v>
      </c>
      <c r="D38" s="385">
        <v>1390.0938056200002</v>
      </c>
      <c r="E38" s="385">
        <v>61.691191470000028</v>
      </c>
      <c r="F38" s="385">
        <v>0</v>
      </c>
      <c r="G38" s="385">
        <v>1451.7849970900002</v>
      </c>
      <c r="H38" s="385"/>
      <c r="I38" s="385">
        <v>120.25359836999999</v>
      </c>
      <c r="J38" s="385">
        <v>7.2939230000000008E-2</v>
      </c>
      <c r="K38" s="259">
        <v>120.32653759999999</v>
      </c>
      <c r="L38" s="259"/>
      <c r="M38" s="428">
        <v>-1331.4584594900002</v>
      </c>
    </row>
    <row r="39" spans="1:13" ht="15" customHeight="1" x14ac:dyDescent="0.25">
      <c r="A39" s="437">
        <v>44</v>
      </c>
      <c r="B39" s="132" t="s">
        <v>105</v>
      </c>
      <c r="C39" s="385">
        <v>0</v>
      </c>
      <c r="D39" s="385">
        <v>2630.8362132099996</v>
      </c>
      <c r="E39" s="385">
        <v>0</v>
      </c>
      <c r="F39" s="385">
        <v>0</v>
      </c>
      <c r="G39" s="385">
        <v>2630.8362132099996</v>
      </c>
      <c r="H39" s="385"/>
      <c r="I39" s="385">
        <v>415.20228593999991</v>
      </c>
      <c r="J39" s="385">
        <v>0</v>
      </c>
      <c r="K39" s="259">
        <v>415.20228593999991</v>
      </c>
      <c r="L39" s="259"/>
      <c r="M39" s="428">
        <v>-2215.6339272699997</v>
      </c>
    </row>
    <row r="40" spans="1:13" ht="15" customHeight="1" x14ac:dyDescent="0.25">
      <c r="A40" s="437">
        <v>45</v>
      </c>
      <c r="B40" s="132" t="s">
        <v>107</v>
      </c>
      <c r="C40" s="385">
        <v>0</v>
      </c>
      <c r="D40" s="385">
        <v>266.67166672000002</v>
      </c>
      <c r="E40" s="385">
        <v>99.799608560000038</v>
      </c>
      <c r="F40" s="385">
        <v>0</v>
      </c>
      <c r="G40" s="385">
        <v>366.47127528000004</v>
      </c>
      <c r="H40" s="385"/>
      <c r="I40" s="385">
        <v>171.64494780000001</v>
      </c>
      <c r="J40" s="385">
        <v>28.796602959999998</v>
      </c>
      <c r="K40" s="259">
        <v>200.44155076000001</v>
      </c>
      <c r="L40" s="259"/>
      <c r="M40" s="428">
        <v>-166.02972452000003</v>
      </c>
    </row>
    <row r="41" spans="1:13" ht="15" customHeight="1" x14ac:dyDescent="0.25">
      <c r="A41" s="437">
        <v>46</v>
      </c>
      <c r="B41" s="132" t="s">
        <v>109</v>
      </c>
      <c r="C41" s="385">
        <v>0</v>
      </c>
      <c r="D41" s="385">
        <v>0</v>
      </c>
      <c r="E41" s="385">
        <v>0</v>
      </c>
      <c r="F41" s="385">
        <v>0</v>
      </c>
      <c r="G41" s="385">
        <v>0</v>
      </c>
      <c r="H41" s="438"/>
      <c r="I41" s="385">
        <v>0</v>
      </c>
      <c r="J41" s="385">
        <v>79.774130819999996</v>
      </c>
      <c r="K41" s="259">
        <v>79.774130819999996</v>
      </c>
      <c r="L41" s="259"/>
      <c r="M41" s="428">
        <v>79.774130819999996</v>
      </c>
    </row>
    <row r="42" spans="1:13" ht="15" customHeight="1" x14ac:dyDescent="0.25">
      <c r="A42" s="84" t="s">
        <v>110</v>
      </c>
      <c r="B42" s="47"/>
      <c r="C42" s="390">
        <v>0</v>
      </c>
      <c r="D42" s="390">
        <v>0</v>
      </c>
      <c r="E42" s="390">
        <v>0</v>
      </c>
      <c r="F42" s="390">
        <v>3016.5378200200007</v>
      </c>
      <c r="G42" s="390">
        <v>3016.5378200200007</v>
      </c>
      <c r="H42" s="383"/>
      <c r="I42" s="390">
        <v>1035.67517969</v>
      </c>
      <c r="J42" s="390">
        <v>132.13385553000001</v>
      </c>
      <c r="K42" s="390">
        <v>1167.8090352200002</v>
      </c>
      <c r="L42" s="383"/>
      <c r="M42" s="334">
        <v>-1848.7287848000005</v>
      </c>
    </row>
    <row r="43" spans="1:13" ht="15" customHeight="1" x14ac:dyDescent="0.25">
      <c r="A43" s="437">
        <v>51</v>
      </c>
      <c r="B43" s="132" t="s">
        <v>112</v>
      </c>
      <c r="C43" s="385">
        <v>0</v>
      </c>
      <c r="D43" s="385">
        <v>0</v>
      </c>
      <c r="E43" s="385">
        <v>0</v>
      </c>
      <c r="F43" s="385">
        <v>0</v>
      </c>
      <c r="G43" s="259">
        <v>0</v>
      </c>
      <c r="H43" s="259"/>
      <c r="I43" s="385">
        <v>1035.67517969</v>
      </c>
      <c r="J43" s="385">
        <v>132.13385553000001</v>
      </c>
      <c r="K43" s="259">
        <v>1167.8090352200002</v>
      </c>
      <c r="L43" s="259"/>
      <c r="M43" s="428">
        <v>1167.8090352200002</v>
      </c>
    </row>
    <row r="44" spans="1:13" ht="15" customHeight="1" x14ac:dyDescent="0.25">
      <c r="A44" s="439">
        <v>58</v>
      </c>
      <c r="B44" s="94" t="s">
        <v>114</v>
      </c>
      <c r="C44" s="96">
        <v>0</v>
      </c>
      <c r="D44" s="96">
        <v>0</v>
      </c>
      <c r="E44" s="96">
        <v>0</v>
      </c>
      <c r="F44" s="96">
        <v>3016.5378200200007</v>
      </c>
      <c r="G44" s="148">
        <v>3016.5378200200007</v>
      </c>
      <c r="H44" s="148"/>
      <c r="I44" s="96">
        <v>0</v>
      </c>
      <c r="J44" s="96">
        <v>0</v>
      </c>
      <c r="K44" s="148">
        <v>0</v>
      </c>
      <c r="L44" s="148"/>
      <c r="M44" s="429">
        <v>-3016.5378200200007</v>
      </c>
    </row>
    <row r="45" spans="1:13" ht="15" customHeight="1" x14ac:dyDescent="0.25">
      <c r="A45" s="101" t="s">
        <v>115</v>
      </c>
      <c r="B45" s="102"/>
      <c r="C45" s="390">
        <v>0</v>
      </c>
      <c r="D45" s="390">
        <v>15145.373798720004</v>
      </c>
      <c r="E45" s="390">
        <v>7.8579299899999988</v>
      </c>
      <c r="F45" s="390">
        <v>0</v>
      </c>
      <c r="G45" s="390">
        <v>15153.231728710003</v>
      </c>
      <c r="H45" s="390"/>
      <c r="I45" s="390">
        <v>446.2379794499999</v>
      </c>
      <c r="J45" s="390">
        <v>79.774130819999996</v>
      </c>
      <c r="K45" s="390">
        <v>526.01211026999988</v>
      </c>
      <c r="L45" s="388"/>
      <c r="M45" s="379">
        <v>-14627.219618440004</v>
      </c>
    </row>
    <row r="46" spans="1:13" ht="15" customHeight="1" x14ac:dyDescent="0.25">
      <c r="A46" s="35">
        <v>20</v>
      </c>
      <c r="B46" s="32" t="s">
        <v>73</v>
      </c>
      <c r="C46" s="385">
        <v>0</v>
      </c>
      <c r="D46" s="385">
        <v>4211.079861520001</v>
      </c>
      <c r="E46" s="385">
        <v>7.787195979999999</v>
      </c>
      <c r="F46" s="385">
        <v>0</v>
      </c>
      <c r="G46" s="385">
        <v>4218.8670575000015</v>
      </c>
      <c r="H46" s="385"/>
      <c r="I46" s="385">
        <v>0</v>
      </c>
      <c r="J46" s="385">
        <v>0</v>
      </c>
      <c r="K46" s="385">
        <v>0</v>
      </c>
      <c r="L46" s="385"/>
      <c r="M46" s="427">
        <v>-4218.8670575000015</v>
      </c>
    </row>
    <row r="47" spans="1:13" ht="15" customHeight="1" x14ac:dyDescent="0.25">
      <c r="A47" s="35">
        <v>22</v>
      </c>
      <c r="B47" s="32" t="s">
        <v>77</v>
      </c>
      <c r="C47" s="385">
        <v>0</v>
      </c>
      <c r="D47" s="385">
        <v>9817.3216038100018</v>
      </c>
      <c r="E47" s="385">
        <v>0</v>
      </c>
      <c r="F47" s="385">
        <v>0</v>
      </c>
      <c r="G47" s="385">
        <v>9817.3216038100018</v>
      </c>
      <c r="H47" s="385"/>
      <c r="I47" s="385">
        <v>31.035693509999998</v>
      </c>
      <c r="J47" s="385">
        <v>0</v>
      </c>
      <c r="K47" s="385">
        <v>31.035693509999998</v>
      </c>
      <c r="L47" s="385"/>
      <c r="M47" s="427">
        <v>-9786.285910300001</v>
      </c>
    </row>
    <row r="48" spans="1:13" ht="15" customHeight="1" x14ac:dyDescent="0.25">
      <c r="A48" s="35">
        <v>24</v>
      </c>
      <c r="B48" s="32" t="s">
        <v>81</v>
      </c>
      <c r="C48" s="385">
        <v>0</v>
      </c>
      <c r="D48" s="385">
        <v>352.65790244999999</v>
      </c>
      <c r="E48" s="385">
        <v>0</v>
      </c>
      <c r="F48" s="385">
        <v>0</v>
      </c>
      <c r="G48" s="385">
        <v>352.65790244999999</v>
      </c>
      <c r="H48" s="385"/>
      <c r="I48" s="385">
        <v>0</v>
      </c>
      <c r="J48" s="385">
        <v>0</v>
      </c>
      <c r="K48" s="385">
        <v>0</v>
      </c>
      <c r="L48" s="385"/>
      <c r="M48" s="427">
        <v>-352.65790244999999</v>
      </c>
    </row>
    <row r="49" spans="1:13" ht="15" customHeight="1" x14ac:dyDescent="0.25">
      <c r="A49" s="35">
        <v>42</v>
      </c>
      <c r="B49" s="32" t="s">
        <v>101</v>
      </c>
      <c r="C49" s="385">
        <v>0</v>
      </c>
      <c r="D49" s="385">
        <v>355.3862206</v>
      </c>
      <c r="E49" s="385">
        <v>7.073401E-2</v>
      </c>
      <c r="F49" s="385">
        <v>0</v>
      </c>
      <c r="G49" s="385">
        <v>355.45695461000003</v>
      </c>
      <c r="H49" s="385"/>
      <c r="I49" s="385">
        <v>0</v>
      </c>
      <c r="J49" s="385">
        <v>0</v>
      </c>
      <c r="K49" s="385">
        <v>0</v>
      </c>
      <c r="L49" s="385"/>
      <c r="M49" s="427">
        <v>-355.45695461000003</v>
      </c>
    </row>
    <row r="50" spans="1:13" ht="15" customHeight="1" x14ac:dyDescent="0.25">
      <c r="A50" s="35">
        <v>44</v>
      </c>
      <c r="B50" s="32" t="s">
        <v>105</v>
      </c>
      <c r="C50" s="385">
        <v>0</v>
      </c>
      <c r="D50" s="385">
        <v>408.92821033999996</v>
      </c>
      <c r="E50" s="385">
        <v>0</v>
      </c>
      <c r="F50" s="385">
        <v>0</v>
      </c>
      <c r="G50" s="385">
        <v>408.92821033999996</v>
      </c>
      <c r="H50" s="385"/>
      <c r="I50" s="385">
        <v>415.20228593999991</v>
      </c>
      <c r="J50" s="385">
        <v>0</v>
      </c>
      <c r="K50" s="385">
        <v>415.20228593999991</v>
      </c>
      <c r="L50" s="385"/>
      <c r="M50" s="427">
        <v>6.2740755999999465</v>
      </c>
    </row>
    <row r="51" spans="1:13" ht="15" customHeight="1" x14ac:dyDescent="0.25">
      <c r="A51" s="35">
        <v>45</v>
      </c>
      <c r="B51" s="32" t="s">
        <v>107</v>
      </c>
      <c r="C51" s="385">
        <v>0</v>
      </c>
      <c r="D51" s="385">
        <v>0</v>
      </c>
      <c r="E51" s="385">
        <v>0</v>
      </c>
      <c r="F51" s="385">
        <v>0</v>
      </c>
      <c r="G51" s="385">
        <v>0</v>
      </c>
      <c r="H51" s="385"/>
      <c r="I51" s="385">
        <v>0</v>
      </c>
      <c r="J51" s="385">
        <v>0</v>
      </c>
      <c r="K51" s="385">
        <v>0</v>
      </c>
      <c r="L51" s="385"/>
      <c r="M51" s="427">
        <v>0</v>
      </c>
    </row>
    <row r="52" spans="1:13" ht="15" customHeight="1" x14ac:dyDescent="0.25">
      <c r="A52" s="355">
        <v>46</v>
      </c>
      <c r="B52" s="112" t="s">
        <v>109</v>
      </c>
      <c r="C52" s="96">
        <v>0</v>
      </c>
      <c r="D52" s="96">
        <v>0</v>
      </c>
      <c r="E52" s="96">
        <v>0</v>
      </c>
      <c r="F52" s="96">
        <v>0</v>
      </c>
      <c r="G52" s="96">
        <v>0</v>
      </c>
      <c r="H52" s="96"/>
      <c r="I52" s="96">
        <v>0</v>
      </c>
      <c r="J52" s="96">
        <v>79.774130819999996</v>
      </c>
      <c r="K52" s="96">
        <v>79.774130819999996</v>
      </c>
      <c r="L52" s="96"/>
      <c r="M52" s="440">
        <v>79.774130819999996</v>
      </c>
    </row>
  </sheetData>
  <mergeCells count="4">
    <mergeCell ref="A2:B3"/>
    <mergeCell ref="C2:G2"/>
    <mergeCell ref="I2:K2"/>
    <mergeCell ref="M2:M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Tabelle39">
    <tabColor theme="0" tint="-0.249977111117893"/>
    <pageSetUpPr fitToPage="1"/>
  </sheetPr>
  <dimension ref="A1:DV96"/>
  <sheetViews>
    <sheetView showGridLines="0" topLeftCell="C1" zoomScaleNormal="100" workbookViewId="0">
      <selection activeCell="R23" sqref="R23"/>
    </sheetView>
  </sheetViews>
  <sheetFormatPr baseColWidth="10" defaultColWidth="10" defaultRowHeight="12.75" outlineLevelRow="1" outlineLevelCol="1" x14ac:dyDescent="0.2"/>
  <cols>
    <col min="1" max="1" width="10" style="288" customWidth="1" outlineLevel="1"/>
    <col min="2" max="2" width="46" style="288" customWidth="1" outlineLevel="1"/>
    <col min="3" max="5" width="1.5" style="274" customWidth="1"/>
    <col min="6" max="6" width="41.125" style="273" bestFit="1" customWidth="1"/>
    <col min="7" max="10" width="8.375" style="209" customWidth="1"/>
    <col min="11" max="11" width="1.875" style="209" customWidth="1"/>
    <col min="12" max="12" width="8.375" style="209" customWidth="1"/>
    <col min="13" max="13" width="8.375" style="224" customWidth="1"/>
    <col min="14" max="15" width="8.375" style="209" customWidth="1"/>
    <col min="16" max="16" width="1.875" style="209" hidden="1" customWidth="1" outlineLevel="1"/>
    <col min="17" max="17" width="8.375" style="209" hidden="1" customWidth="1" outlineLevel="1"/>
    <col min="18" max="18" width="22.375" style="209" customWidth="1" collapsed="1"/>
    <col min="19" max="19" width="21" style="209" bestFit="1" customWidth="1"/>
    <col min="20" max="20" width="11.125" style="209" customWidth="1"/>
    <col min="21" max="21" width="19.375" style="209" customWidth="1"/>
    <col min="22" max="24" width="4" style="209" customWidth="1"/>
    <col min="25" max="25" width="4.875" style="209" customWidth="1"/>
    <col min="26" max="30" width="6.25" style="209" customWidth="1"/>
    <col min="31" max="31" width="8" style="209" customWidth="1"/>
    <col min="32" max="32" width="6.25" style="209" customWidth="1"/>
    <col min="33" max="33" width="4.875" style="209" customWidth="1"/>
    <col min="34" max="34" width="7.125" style="209" customWidth="1"/>
    <col min="35" max="35" width="6.25" style="209" customWidth="1"/>
    <col min="36" max="37" width="7.125" style="209" customWidth="1"/>
    <col min="38" max="38" width="6.25" style="209" customWidth="1"/>
    <col min="39" max="41" width="7.125" style="209" customWidth="1"/>
    <col min="42" max="42" width="6.25" style="209" customWidth="1"/>
    <col min="43" max="43" width="4.875" style="209" customWidth="1"/>
    <col min="44" max="49" width="6.25" style="209" customWidth="1"/>
    <col min="50" max="50" width="7.125" style="209" customWidth="1"/>
    <col min="51" max="53" width="6.25" style="209" customWidth="1"/>
    <col min="54" max="54" width="18.125" style="209" bestFit="1" customWidth="1"/>
    <col min="55" max="55" width="12.875" style="209" bestFit="1" customWidth="1"/>
    <col min="56" max="56" width="4" style="209" customWidth="1"/>
    <col min="57" max="60" width="3.125" style="209" customWidth="1"/>
    <col min="61" max="61" width="4" style="209" customWidth="1"/>
    <col min="62" max="62" width="4.875" style="209" customWidth="1"/>
    <col min="63" max="63" width="4" style="209" customWidth="1"/>
    <col min="64" max="65" width="4.875" style="209" customWidth="1"/>
    <col min="66" max="66" width="4" style="209" customWidth="1"/>
    <col min="67" max="67" width="6.75" style="209" customWidth="1"/>
    <col min="68" max="69" width="4" style="209" customWidth="1"/>
    <col min="70" max="70" width="6.25" style="209" customWidth="1"/>
    <col min="71" max="71" width="4.875" style="209" customWidth="1"/>
    <col min="72" max="72" width="6.25" style="209" customWidth="1"/>
    <col min="73" max="77" width="4.875" style="209" customWidth="1"/>
    <col min="78" max="80" width="4" style="209" customWidth="1"/>
    <col min="81" max="83" width="4.875" style="209" customWidth="1"/>
    <col min="84" max="85" width="4" style="209" customWidth="1"/>
    <col min="86" max="86" width="4.875" style="209" customWidth="1"/>
    <col min="87" max="88" width="3.125" style="209" customWidth="1"/>
    <col min="89" max="89" width="4.875" style="209" customWidth="1"/>
    <col min="90" max="90" width="18.75" style="209" bestFit="1" customWidth="1"/>
    <col min="91" max="91" width="21.125" style="209" bestFit="1" customWidth="1"/>
    <col min="92" max="92" width="4.875" style="209" customWidth="1"/>
    <col min="93" max="96" width="4" style="209" customWidth="1"/>
    <col min="97" max="97" width="4.875" style="209" customWidth="1"/>
    <col min="98" max="98" width="6.25" style="209" customWidth="1"/>
    <col min="99" max="99" width="4.875" style="209" customWidth="1"/>
    <col min="100" max="102" width="6.25" style="209" customWidth="1"/>
    <col min="103" max="103" width="8" style="209" customWidth="1"/>
    <col min="104" max="105" width="4.875" style="209" customWidth="1"/>
    <col min="106" max="106" width="7.125" style="209" customWidth="1"/>
    <col min="107" max="107" width="6.25" style="209" customWidth="1"/>
    <col min="108" max="109" width="7.125" style="209" customWidth="1"/>
    <col min="110" max="110" width="6.25" style="209" customWidth="1"/>
    <col min="111" max="112" width="7.125" style="209" customWidth="1"/>
    <col min="113" max="113" width="6.25" style="209" customWidth="1"/>
    <col min="114" max="116" width="4.875" style="209" customWidth="1"/>
    <col min="117" max="119" width="6.25" style="209" customWidth="1"/>
    <col min="120" max="120" width="4.875" style="209" customWidth="1"/>
    <col min="121" max="121" width="6.25" style="209" customWidth="1"/>
    <col min="122" max="122" width="7.125" style="209" customWidth="1"/>
    <col min="123" max="125" width="6.25" style="209" customWidth="1"/>
    <col min="126" max="126" width="26.875" style="209" bestFit="1" customWidth="1"/>
    <col min="127" max="16384" width="10" style="209"/>
  </cols>
  <sheetData>
    <row r="1" spans="1:20" s="212" customFormat="1" x14ac:dyDescent="0.2">
      <c r="A1" s="278"/>
      <c r="B1" s="278"/>
      <c r="C1" s="279"/>
      <c r="D1" s="279" t="s">
        <v>0</v>
      </c>
      <c r="E1" s="280"/>
      <c r="F1" s="280"/>
      <c r="G1" s="280"/>
      <c r="H1" s="280"/>
      <c r="I1" s="281"/>
      <c r="J1" s="281"/>
      <c r="K1" s="280"/>
      <c r="L1" s="281"/>
      <c r="M1" s="281"/>
      <c r="N1" s="280"/>
      <c r="O1" s="280"/>
      <c r="P1" s="280"/>
      <c r="Q1" s="280"/>
      <c r="R1" s="282" t="s">
        <v>1</v>
      </c>
    </row>
    <row r="2" spans="1:20" s="212" customFormat="1" x14ac:dyDescent="0.2">
      <c r="A2" s="278"/>
      <c r="B2" s="278"/>
      <c r="C2" s="283"/>
      <c r="D2" s="284" t="s">
        <v>2</v>
      </c>
      <c r="E2" s="284"/>
      <c r="F2" s="284"/>
      <c r="G2" s="285" t="s">
        <v>3</v>
      </c>
      <c r="H2" s="285" t="s">
        <v>3</v>
      </c>
      <c r="I2" s="286"/>
      <c r="J2" s="286"/>
      <c r="K2" s="285"/>
      <c r="L2" s="285" t="s">
        <v>3</v>
      </c>
      <c r="M2" s="285" t="s">
        <v>3</v>
      </c>
      <c r="N2" s="285"/>
      <c r="O2" s="285"/>
      <c r="P2" s="285"/>
      <c r="Q2" s="285"/>
    </row>
    <row r="3" spans="1:20" s="212" customFormat="1" x14ac:dyDescent="0.2">
      <c r="A3" s="278"/>
      <c r="B3" s="278"/>
      <c r="C3" s="283"/>
      <c r="D3" s="284" t="s">
        <v>38</v>
      </c>
      <c r="E3" s="284"/>
      <c r="F3" s="284"/>
      <c r="G3" s="285">
        <v>2</v>
      </c>
      <c r="H3" s="285">
        <v>2</v>
      </c>
      <c r="I3" s="286"/>
      <c r="J3" s="286"/>
      <c r="K3" s="285"/>
      <c r="L3" s="285">
        <v>2</v>
      </c>
      <c r="M3" s="285">
        <v>2</v>
      </c>
      <c r="N3" s="285"/>
      <c r="O3" s="285"/>
      <c r="P3" s="285"/>
      <c r="Q3" s="285"/>
    </row>
    <row r="4" spans="1:20" s="212" customFormat="1" x14ac:dyDescent="0.2">
      <c r="A4" s="278"/>
      <c r="B4" s="278"/>
      <c r="C4" s="283"/>
      <c r="D4" s="284" t="s">
        <v>4</v>
      </c>
      <c r="E4" s="284"/>
      <c r="F4" s="284"/>
      <c r="G4" s="285" t="e">
        <f>Datenart_Erfolg</f>
        <v>#NAME?</v>
      </c>
      <c r="H4" s="285" t="e">
        <f>Datenart_Budget</f>
        <v>#NAME?</v>
      </c>
      <c r="I4" s="286"/>
      <c r="J4" s="286"/>
      <c r="K4" s="285"/>
      <c r="L4" s="285" t="s">
        <v>5</v>
      </c>
      <c r="M4" s="285" t="s">
        <v>5</v>
      </c>
      <c r="N4" s="285"/>
      <c r="O4" s="285"/>
      <c r="P4" s="285"/>
      <c r="Q4" s="285"/>
    </row>
    <row r="5" spans="1:20" s="212" customFormat="1" x14ac:dyDescent="0.2">
      <c r="A5" s="278"/>
      <c r="B5" s="278"/>
      <c r="C5" s="283"/>
      <c r="D5" s="284" t="s">
        <v>8</v>
      </c>
      <c r="E5" s="284"/>
      <c r="F5" s="284"/>
      <c r="G5" s="285" t="e">
        <f>Vorjahr</f>
        <v>#NAME?</v>
      </c>
      <c r="H5" s="285" t="e">
        <f>Tabellenmappe_Jahr</f>
        <v>#NAME?</v>
      </c>
      <c r="I5" s="286"/>
      <c r="J5" s="286"/>
      <c r="K5" s="285"/>
      <c r="L5" s="285" t="e">
        <f>Vorjahr</f>
        <v>#NAME?</v>
      </c>
      <c r="M5" s="285" t="e">
        <f>Tabellenmappe_Jahr</f>
        <v>#NAME?</v>
      </c>
      <c r="N5" s="285"/>
      <c r="O5" s="285"/>
      <c r="P5" s="285"/>
      <c r="Q5" s="285"/>
    </row>
    <row r="6" spans="1:20" s="212" customFormat="1" x14ac:dyDescent="0.2">
      <c r="A6" s="278"/>
      <c r="B6" s="278"/>
      <c r="C6" s="283"/>
      <c r="D6" s="284" t="s">
        <v>9</v>
      </c>
      <c r="E6" s="284"/>
      <c r="F6" s="284"/>
      <c r="G6" s="285" t="s">
        <v>39</v>
      </c>
      <c r="H6" s="287" t="s">
        <v>39</v>
      </c>
      <c r="I6" s="286"/>
      <c r="J6" s="286"/>
      <c r="K6" s="285"/>
      <c r="L6" s="285" t="e">
        <f>"&lt;="&amp;Monat_Auswahl</f>
        <v>#NAME?</v>
      </c>
      <c r="M6" s="285" t="e">
        <f>"&lt;="&amp;Monat_Auswahl</f>
        <v>#NAME?</v>
      </c>
      <c r="N6" s="285"/>
      <c r="O6" s="285"/>
      <c r="P6" s="285"/>
      <c r="Q6" s="285"/>
    </row>
    <row r="7" spans="1:20" s="212" customFormat="1" x14ac:dyDescent="0.2">
      <c r="A7" s="278"/>
      <c r="B7" s="278"/>
      <c r="C7" s="283"/>
      <c r="D7" s="284" t="s">
        <v>40</v>
      </c>
      <c r="E7" s="284"/>
      <c r="F7" s="284"/>
      <c r="G7" s="285" t="s">
        <v>116</v>
      </c>
      <c r="H7" s="285" t="s">
        <v>116</v>
      </c>
      <c r="I7" s="286"/>
      <c r="J7" s="286"/>
      <c r="K7" s="285"/>
      <c r="L7" s="285" t="s">
        <v>116</v>
      </c>
      <c r="M7" s="285" t="s">
        <v>116</v>
      </c>
      <c r="N7" s="285"/>
      <c r="O7" s="285"/>
      <c r="P7" s="285"/>
      <c r="Q7" s="285"/>
    </row>
    <row r="8" spans="1:20" s="212" customFormat="1" x14ac:dyDescent="0.2">
      <c r="A8" s="278"/>
      <c r="B8" s="278"/>
      <c r="D8" s="599"/>
      <c r="E8" s="599"/>
      <c r="F8" s="599"/>
      <c r="G8" s="51"/>
      <c r="H8" s="51"/>
      <c r="I8" s="162"/>
      <c r="J8" s="162"/>
      <c r="K8" s="51"/>
      <c r="L8" s="51"/>
      <c r="M8" s="51"/>
      <c r="N8" s="51"/>
      <c r="O8" s="51"/>
      <c r="P8" s="51"/>
      <c r="Q8" s="51"/>
    </row>
    <row r="9" spans="1:20" x14ac:dyDescent="0.2">
      <c r="C9" s="289" t="e">
        <f t="shared" ref="C9:Q9" ca="1" si="0">GetColumnWidthPixels(C9)</f>
        <v>#NAME?</v>
      </c>
      <c r="D9" s="289" t="e">
        <f t="shared" ca="1" si="0"/>
        <v>#NAME?</v>
      </c>
      <c r="E9" s="289" t="e">
        <f t="shared" ca="1" si="0"/>
        <v>#NAME?</v>
      </c>
      <c r="F9" s="289" t="e">
        <f t="shared" ca="1" si="0"/>
        <v>#NAME?</v>
      </c>
      <c r="G9" s="289" t="e">
        <f t="shared" ca="1" si="0"/>
        <v>#NAME?</v>
      </c>
      <c r="H9" s="289" t="e">
        <f t="shared" ca="1" si="0"/>
        <v>#NAME?</v>
      </c>
      <c r="I9" s="289" t="e">
        <f t="shared" ca="1" si="0"/>
        <v>#NAME?</v>
      </c>
      <c r="J9" s="289" t="e">
        <f t="shared" ca="1" si="0"/>
        <v>#NAME?</v>
      </c>
      <c r="K9" s="289" t="e">
        <f t="shared" ca="1" si="0"/>
        <v>#NAME?</v>
      </c>
      <c r="L9" s="289" t="e">
        <f t="shared" ca="1" si="0"/>
        <v>#NAME?</v>
      </c>
      <c r="M9" s="289" t="e">
        <f t="shared" ca="1" si="0"/>
        <v>#NAME?</v>
      </c>
      <c r="N9" s="289" t="e">
        <f t="shared" ca="1" si="0"/>
        <v>#NAME?</v>
      </c>
      <c r="O9" s="289" t="e">
        <f t="shared" ca="1" si="0"/>
        <v>#NAME?</v>
      </c>
      <c r="P9" s="289" t="e">
        <f t="shared" ca="1" si="0"/>
        <v>#NAME?</v>
      </c>
      <c r="Q9" s="289" t="e">
        <f t="shared" ca="1" si="0"/>
        <v>#NAME?</v>
      </c>
      <c r="R9" s="290" t="e">
        <f ca="1">SUM(C9:Q9)</f>
        <v>#NAME?</v>
      </c>
      <c r="S9" s="209">
        <v>938</v>
      </c>
      <c r="T9" s="209" t="e">
        <f ca="1">R9-S9</f>
        <v>#NAME?</v>
      </c>
    </row>
    <row r="10" spans="1:20" s="212" customFormat="1" x14ac:dyDescent="0.2">
      <c r="A10" s="278"/>
      <c r="B10" s="278"/>
      <c r="C10" s="291"/>
      <c r="D10" s="291"/>
      <c r="E10" s="291" t="s">
        <v>173</v>
      </c>
      <c r="F10" s="291"/>
      <c r="G10" s="292">
        <v>0</v>
      </c>
      <c r="H10" s="292">
        <v>0</v>
      </c>
      <c r="I10" s="293"/>
      <c r="J10" s="293"/>
      <c r="K10" s="292"/>
      <c r="L10" s="292">
        <v>0</v>
      </c>
      <c r="M10" s="292">
        <v>0</v>
      </c>
      <c r="N10" s="292"/>
      <c r="O10" s="292"/>
      <c r="P10" s="292"/>
      <c r="Q10" s="292"/>
    </row>
    <row r="12" spans="1:20" s="210" customFormat="1" ht="15" customHeight="1" x14ac:dyDescent="0.2">
      <c r="A12" s="294"/>
      <c r="B12" s="294"/>
      <c r="C12" s="295"/>
      <c r="D12" s="295"/>
      <c r="E12" s="295"/>
      <c r="F12" s="295"/>
      <c r="G12" s="296" t="s">
        <v>245</v>
      </c>
      <c r="H12" s="296"/>
      <c r="I12" s="296"/>
      <c r="J12" s="296"/>
      <c r="K12" s="52"/>
      <c r="L12" s="297" t="s">
        <v>246</v>
      </c>
      <c r="M12" s="297"/>
      <c r="N12" s="297"/>
      <c r="O12" s="297"/>
      <c r="P12" s="52"/>
      <c r="Q12" s="297" t="s">
        <v>247</v>
      </c>
    </row>
    <row r="13" spans="1:20" s="210" customFormat="1" ht="15" customHeight="1" x14ac:dyDescent="0.2">
      <c r="A13" s="298"/>
      <c r="B13" s="298"/>
      <c r="C13" s="299" t="s">
        <v>10</v>
      </c>
      <c r="D13" s="300"/>
      <c r="E13" s="300"/>
      <c r="F13" s="300"/>
      <c r="G13" s="7" t="e">
        <f>IF(G$4="vErfolg","v. Erfolg",G$4)</f>
        <v>#NAME?</v>
      </c>
      <c r="H13" s="54" t="e">
        <f>H$4</f>
        <v>#NAME?</v>
      </c>
      <c r="I13" s="301" t="s">
        <v>14</v>
      </c>
      <c r="J13" s="301"/>
      <c r="K13" s="53"/>
      <c r="L13" s="302" t="e">
        <v>#NAME?</v>
      </c>
      <c r="M13" s="302"/>
      <c r="N13" s="303" t="s">
        <v>14</v>
      </c>
      <c r="O13" s="303"/>
      <c r="P13" s="53"/>
      <c r="Q13" s="303" t="s">
        <v>248</v>
      </c>
    </row>
    <row r="14" spans="1:20" ht="15" customHeight="1" x14ac:dyDescent="0.2">
      <c r="A14" s="278"/>
      <c r="B14" s="278"/>
      <c r="C14" s="300"/>
      <c r="D14" s="300"/>
      <c r="E14" s="300"/>
      <c r="F14" s="300"/>
      <c r="G14" s="117" t="e">
        <f>G$5</f>
        <v>#NAME?</v>
      </c>
      <c r="H14" s="117" t="e">
        <f>H$5</f>
        <v>#NAME?</v>
      </c>
      <c r="I14" s="11" t="s">
        <v>15</v>
      </c>
      <c r="J14" s="11" t="s">
        <v>16</v>
      </c>
      <c r="K14" s="183"/>
      <c r="L14" s="117" t="e">
        <f>L$5</f>
        <v>#NAME?</v>
      </c>
      <c r="M14" s="117" t="e">
        <f>M$5</f>
        <v>#NAME?</v>
      </c>
      <c r="N14" s="11" t="s">
        <v>15</v>
      </c>
      <c r="O14" s="11" t="s">
        <v>16</v>
      </c>
      <c r="P14" s="183"/>
      <c r="Q14" s="11" t="s">
        <v>249</v>
      </c>
    </row>
    <row r="15" spans="1:20" ht="15" customHeight="1" outlineLevel="1" x14ac:dyDescent="0.2">
      <c r="C15" s="213" t="s">
        <v>174</v>
      </c>
      <c r="D15" s="213"/>
      <c r="E15" s="213"/>
      <c r="F15" s="213"/>
      <c r="G15" s="214">
        <f>SUM(G16:G17)</f>
        <v>0</v>
      </c>
      <c r="H15" s="214">
        <f>SUM(H16:H17)</f>
        <v>0</v>
      </c>
      <c r="I15" s="216">
        <f>H15-G15</f>
        <v>0</v>
      </c>
      <c r="J15" s="217" t="s">
        <v>37</v>
      </c>
      <c r="K15" s="218"/>
      <c r="L15" s="214">
        <f>SUM(L16:L17)</f>
        <v>0</v>
      </c>
      <c r="M15" s="214">
        <f>SUM(M16:M17)</f>
        <v>0</v>
      </c>
      <c r="N15" s="216">
        <f>M15-L15</f>
        <v>0</v>
      </c>
      <c r="O15" s="217" t="s">
        <v>37</v>
      </c>
      <c r="P15" s="218"/>
      <c r="Q15" s="216">
        <f t="shared" ref="Q15:Q78" si="1">M15-H15</f>
        <v>0</v>
      </c>
    </row>
    <row r="16" spans="1:20" ht="15" customHeight="1" outlineLevel="1" x14ac:dyDescent="0.2">
      <c r="A16" s="304">
        <v>16</v>
      </c>
      <c r="B16" s="304" t="s">
        <v>175</v>
      </c>
      <c r="C16" s="219"/>
      <c r="D16" s="219" t="s">
        <v>176</v>
      </c>
      <c r="E16" s="220"/>
      <c r="F16" s="219"/>
      <c r="G16" s="221">
        <v>0</v>
      </c>
      <c r="H16" s="221">
        <v>0</v>
      </c>
      <c r="I16" s="222">
        <f t="shared" ref="I16" si="2">H16-G16</f>
        <v>0</v>
      </c>
      <c r="J16" s="223" t="s">
        <v>37</v>
      </c>
      <c r="K16" s="78"/>
      <c r="L16" s="221">
        <v>0</v>
      </c>
      <c r="M16" s="221">
        <v>0</v>
      </c>
      <c r="N16" s="222">
        <f t="shared" ref="N16" si="3">M16-L16</f>
        <v>0</v>
      </c>
      <c r="O16" s="223" t="s">
        <v>37</v>
      </c>
      <c r="P16" s="78"/>
      <c r="Q16" s="222">
        <f t="shared" si="1"/>
        <v>0</v>
      </c>
      <c r="R16" s="224"/>
    </row>
    <row r="17" spans="1:126" ht="15" customHeight="1" outlineLevel="1" x14ac:dyDescent="0.2">
      <c r="A17" s="304"/>
      <c r="B17" s="304"/>
      <c r="C17" s="213" t="s">
        <v>177</v>
      </c>
      <c r="D17" s="213"/>
      <c r="E17" s="225"/>
      <c r="F17" s="213"/>
      <c r="G17" s="214">
        <f>SUM(G20,G35,G53,G57)</f>
        <v>0</v>
      </c>
      <c r="H17" s="214">
        <f>SUM(H20,H35,H53,H57)</f>
        <v>0</v>
      </c>
      <c r="I17" s="216">
        <f>H17-G17</f>
        <v>0</v>
      </c>
      <c r="J17" s="217" t="s">
        <v>37</v>
      </c>
      <c r="K17" s="218"/>
      <c r="L17" s="214">
        <f>SUM(L20,L35,L53,L57)</f>
        <v>0</v>
      </c>
      <c r="M17" s="214">
        <f>SUM(M20,M35,M53,M57)</f>
        <v>0</v>
      </c>
      <c r="N17" s="216">
        <f>M17-L17</f>
        <v>0</v>
      </c>
      <c r="O17" s="217" t="s">
        <v>37</v>
      </c>
      <c r="P17" s="218"/>
      <c r="Q17" s="216">
        <f t="shared" si="1"/>
        <v>0</v>
      </c>
    </row>
    <row r="18" spans="1:126" ht="3.95" customHeight="1" outlineLevel="1" x14ac:dyDescent="0.2">
      <c r="A18" s="304"/>
      <c r="B18" s="304"/>
      <c r="C18" s="226"/>
      <c r="D18" s="226"/>
      <c r="E18" s="226"/>
      <c r="F18" s="226"/>
      <c r="G18" s="227"/>
      <c r="H18" s="227"/>
      <c r="I18" s="228"/>
      <c r="J18" s="229"/>
      <c r="K18" s="218"/>
      <c r="L18" s="227"/>
      <c r="M18" s="227"/>
      <c r="N18" s="228"/>
      <c r="O18" s="229"/>
      <c r="P18" s="218"/>
      <c r="Q18" s="228">
        <f t="shared" si="1"/>
        <v>0</v>
      </c>
    </row>
    <row r="19" spans="1:126" ht="15" customHeight="1" outlineLevel="1" x14ac:dyDescent="0.2">
      <c r="A19" s="304"/>
      <c r="B19" s="304"/>
      <c r="C19" s="226"/>
      <c r="D19" s="230" t="s">
        <v>178</v>
      </c>
      <c r="E19" s="231"/>
      <c r="F19" s="230"/>
      <c r="G19" s="232">
        <f>SUM(G20,G35,G53)</f>
        <v>0</v>
      </c>
      <c r="H19" s="232">
        <f>SUM(H20,H35,H53)</f>
        <v>0</v>
      </c>
      <c r="I19" s="234">
        <f>H19-G19</f>
        <v>0</v>
      </c>
      <c r="J19" s="235" t="s">
        <v>37</v>
      </c>
      <c r="K19" s="203"/>
      <c r="L19" s="232">
        <f>SUM(L20,L35,L53)</f>
        <v>0</v>
      </c>
      <c r="M19" s="232">
        <f>SUM(M20,M35,M53)</f>
        <v>0</v>
      </c>
      <c r="N19" s="234">
        <f>M19-L19</f>
        <v>0</v>
      </c>
      <c r="O19" s="235" t="s">
        <v>37</v>
      </c>
      <c r="P19" s="203"/>
      <c r="Q19" s="234">
        <f t="shared" si="1"/>
        <v>0</v>
      </c>
    </row>
    <row r="20" spans="1:126" s="243" customFormat="1" ht="15" customHeight="1" outlineLevel="1" x14ac:dyDescent="0.2">
      <c r="A20" s="305"/>
      <c r="B20" s="305"/>
      <c r="C20" s="236"/>
      <c r="D20" s="237"/>
      <c r="E20" s="230" t="s">
        <v>179</v>
      </c>
      <c r="F20" s="238"/>
      <c r="G20" s="240">
        <f>SUM(G21:G34)-G24-G25</f>
        <v>0</v>
      </c>
      <c r="H20" s="240">
        <f>SUM(H21:H34)-H24-H25</f>
        <v>0</v>
      </c>
      <c r="I20" s="234">
        <f>H20-G20</f>
        <v>0</v>
      </c>
      <c r="J20" s="241" t="s">
        <v>37</v>
      </c>
      <c r="K20" s="242"/>
      <c r="L20" s="240">
        <f>SUM(L21:L34)-L24-L25</f>
        <v>0</v>
      </c>
      <c r="M20" s="240">
        <f>SUM(M21:M34)-M24-M25</f>
        <v>0</v>
      </c>
      <c r="N20" s="234">
        <f>M20-L20</f>
        <v>0</v>
      </c>
      <c r="O20" s="241" t="s">
        <v>37</v>
      </c>
      <c r="P20" s="242"/>
      <c r="Q20" s="234">
        <f t="shared" si="1"/>
        <v>0</v>
      </c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</row>
    <row r="21" spans="1:126" s="245" customFormat="1" ht="15" customHeight="1" outlineLevel="1" x14ac:dyDescent="0.2">
      <c r="A21" s="306">
        <v>16</v>
      </c>
      <c r="B21" s="306" t="s">
        <v>180</v>
      </c>
      <c r="F21" s="245" t="s">
        <v>180</v>
      </c>
      <c r="G21" s="246">
        <v>0</v>
      </c>
      <c r="H21" s="246">
        <v>0</v>
      </c>
      <c r="I21" s="248">
        <f t="shared" ref="I21:I34" si="4">H21-G21</f>
        <v>0</v>
      </c>
      <c r="J21" s="249" t="s">
        <v>37</v>
      </c>
      <c r="K21" s="250"/>
      <c r="L21" s="246">
        <v>0</v>
      </c>
      <c r="M21" s="246">
        <v>0</v>
      </c>
      <c r="N21" s="248">
        <f t="shared" ref="N21:N34" si="5">M21-L21</f>
        <v>0</v>
      </c>
      <c r="O21" s="249" t="s">
        <v>37</v>
      </c>
      <c r="P21" s="250"/>
      <c r="Q21" s="248">
        <f t="shared" si="1"/>
        <v>0</v>
      </c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</row>
    <row r="22" spans="1:126" s="245" customFormat="1" ht="15" customHeight="1" outlineLevel="1" x14ac:dyDescent="0.2">
      <c r="A22" s="306">
        <v>16</v>
      </c>
      <c r="B22" s="306" t="s">
        <v>181</v>
      </c>
      <c r="F22" s="245" t="s">
        <v>181</v>
      </c>
      <c r="G22" s="246">
        <v>0</v>
      </c>
      <c r="H22" s="246">
        <v>0</v>
      </c>
      <c r="I22" s="248">
        <f t="shared" si="4"/>
        <v>0</v>
      </c>
      <c r="J22" s="249" t="s">
        <v>37</v>
      </c>
      <c r="K22" s="250"/>
      <c r="L22" s="246">
        <v>0</v>
      </c>
      <c r="M22" s="246">
        <v>0</v>
      </c>
      <c r="N22" s="248">
        <f t="shared" si="5"/>
        <v>0</v>
      </c>
      <c r="O22" s="249" t="s">
        <v>37</v>
      </c>
      <c r="P22" s="250"/>
      <c r="Q22" s="248">
        <f t="shared" si="1"/>
        <v>0</v>
      </c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</row>
    <row r="23" spans="1:126" s="245" customFormat="1" ht="15" customHeight="1" outlineLevel="1" x14ac:dyDescent="0.2">
      <c r="A23" s="306">
        <v>16</v>
      </c>
      <c r="B23" s="306" t="s">
        <v>182</v>
      </c>
      <c r="F23" s="245" t="s">
        <v>183</v>
      </c>
      <c r="G23" s="246">
        <f>SUM(G24:G25)</f>
        <v>0</v>
      </c>
      <c r="H23" s="246">
        <v>0</v>
      </c>
      <c r="I23" s="248">
        <f t="shared" si="4"/>
        <v>0</v>
      </c>
      <c r="J23" s="249" t="s">
        <v>37</v>
      </c>
      <c r="K23" s="250"/>
      <c r="L23" s="246">
        <f>SUM(L24:L25)</f>
        <v>0</v>
      </c>
      <c r="M23" s="246">
        <f>SUM(M24:M25)</f>
        <v>0</v>
      </c>
      <c r="N23" s="248">
        <f t="shared" si="5"/>
        <v>0</v>
      </c>
      <c r="O23" s="249" t="s">
        <v>37</v>
      </c>
      <c r="P23" s="250"/>
      <c r="Q23" s="248">
        <f t="shared" si="1"/>
        <v>0</v>
      </c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</row>
    <row r="24" spans="1:126" s="245" customFormat="1" ht="15" customHeight="1" outlineLevel="1" x14ac:dyDescent="0.2">
      <c r="A24" s="306">
        <v>16</v>
      </c>
      <c r="B24" s="307" t="s">
        <v>184</v>
      </c>
      <c r="F24" s="251" t="s">
        <v>185</v>
      </c>
      <c r="G24" s="252">
        <v>0</v>
      </c>
      <c r="H24" s="252">
        <v>0</v>
      </c>
      <c r="I24" s="254">
        <f t="shared" si="4"/>
        <v>0</v>
      </c>
      <c r="J24" s="255" t="s">
        <v>37</v>
      </c>
      <c r="K24" s="256"/>
      <c r="L24" s="252">
        <v>0</v>
      </c>
      <c r="M24" s="252">
        <v>0</v>
      </c>
      <c r="N24" s="254">
        <f t="shared" si="5"/>
        <v>0</v>
      </c>
      <c r="O24" s="255" t="s">
        <v>37</v>
      </c>
      <c r="P24" s="256"/>
      <c r="Q24" s="254">
        <f t="shared" si="1"/>
        <v>0</v>
      </c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</row>
    <row r="25" spans="1:126" s="245" customFormat="1" ht="15" customHeight="1" outlineLevel="1" x14ac:dyDescent="0.2">
      <c r="A25" s="306">
        <v>16</v>
      </c>
      <c r="B25" s="307" t="s">
        <v>186</v>
      </c>
      <c r="F25" s="251" t="s">
        <v>187</v>
      </c>
      <c r="G25" s="252">
        <v>0</v>
      </c>
      <c r="H25" s="252">
        <v>0</v>
      </c>
      <c r="I25" s="254">
        <f t="shared" si="4"/>
        <v>0</v>
      </c>
      <c r="J25" s="255" t="s">
        <v>37</v>
      </c>
      <c r="K25" s="256"/>
      <c r="L25" s="252">
        <v>0</v>
      </c>
      <c r="M25" s="252">
        <v>0</v>
      </c>
      <c r="N25" s="254">
        <f t="shared" si="5"/>
        <v>0</v>
      </c>
      <c r="O25" s="255" t="s">
        <v>37</v>
      </c>
      <c r="P25" s="256"/>
      <c r="Q25" s="254">
        <f t="shared" si="1"/>
        <v>0</v>
      </c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</row>
    <row r="26" spans="1:126" s="245" customFormat="1" ht="15" customHeight="1" outlineLevel="1" x14ac:dyDescent="0.2">
      <c r="A26" s="306">
        <v>16</v>
      </c>
      <c r="B26" s="306" t="s">
        <v>188</v>
      </c>
      <c r="F26" s="245" t="s">
        <v>188</v>
      </c>
      <c r="G26" s="246">
        <v>0</v>
      </c>
      <c r="H26" s="246">
        <v>0</v>
      </c>
      <c r="I26" s="248">
        <f t="shared" si="4"/>
        <v>0</v>
      </c>
      <c r="J26" s="249" t="s">
        <v>37</v>
      </c>
      <c r="K26" s="250"/>
      <c r="L26" s="246">
        <v>0</v>
      </c>
      <c r="M26" s="246">
        <v>0</v>
      </c>
      <c r="N26" s="248">
        <f t="shared" si="5"/>
        <v>0</v>
      </c>
      <c r="O26" s="249" t="s">
        <v>37</v>
      </c>
      <c r="P26" s="250"/>
      <c r="Q26" s="248">
        <f t="shared" si="1"/>
        <v>0</v>
      </c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</row>
    <row r="27" spans="1:126" s="245" customFormat="1" ht="15" customHeight="1" outlineLevel="1" x14ac:dyDescent="0.2">
      <c r="A27" s="306">
        <v>16</v>
      </c>
      <c r="B27" s="306" t="s">
        <v>189</v>
      </c>
      <c r="F27" s="245" t="s">
        <v>189</v>
      </c>
      <c r="G27" s="246">
        <v>0</v>
      </c>
      <c r="H27" s="246">
        <v>0</v>
      </c>
      <c r="I27" s="248">
        <f t="shared" si="4"/>
        <v>0</v>
      </c>
      <c r="J27" s="249" t="s">
        <v>37</v>
      </c>
      <c r="K27" s="250"/>
      <c r="L27" s="246">
        <v>0</v>
      </c>
      <c r="M27" s="246">
        <v>0</v>
      </c>
      <c r="N27" s="248">
        <f t="shared" si="5"/>
        <v>0</v>
      </c>
      <c r="O27" s="249" t="s">
        <v>37</v>
      </c>
      <c r="P27" s="250"/>
      <c r="Q27" s="248">
        <f t="shared" si="1"/>
        <v>0</v>
      </c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</row>
    <row r="28" spans="1:126" s="245" customFormat="1" ht="15" customHeight="1" outlineLevel="1" x14ac:dyDescent="0.2">
      <c r="A28" s="306">
        <v>16</v>
      </c>
      <c r="B28" s="306" t="s">
        <v>190</v>
      </c>
      <c r="F28" s="245" t="s">
        <v>190</v>
      </c>
      <c r="G28" s="246">
        <v>0</v>
      </c>
      <c r="H28" s="246">
        <v>0</v>
      </c>
      <c r="I28" s="248">
        <f t="shared" si="4"/>
        <v>0</v>
      </c>
      <c r="J28" s="249" t="s">
        <v>37</v>
      </c>
      <c r="K28" s="250"/>
      <c r="L28" s="246">
        <v>0</v>
      </c>
      <c r="M28" s="246">
        <v>0</v>
      </c>
      <c r="N28" s="248">
        <f t="shared" si="5"/>
        <v>0</v>
      </c>
      <c r="O28" s="249" t="s">
        <v>37</v>
      </c>
      <c r="P28" s="250"/>
      <c r="Q28" s="248">
        <f t="shared" si="1"/>
        <v>0</v>
      </c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</row>
    <row r="29" spans="1:126" s="245" customFormat="1" ht="15" customHeight="1" outlineLevel="1" x14ac:dyDescent="0.2">
      <c r="A29" s="306">
        <v>16</v>
      </c>
      <c r="B29" s="306" t="s">
        <v>191</v>
      </c>
      <c r="F29" s="245" t="s">
        <v>191</v>
      </c>
      <c r="G29" s="246">
        <v>0</v>
      </c>
      <c r="H29" s="246">
        <v>0</v>
      </c>
      <c r="I29" s="248">
        <f t="shared" si="4"/>
        <v>0</v>
      </c>
      <c r="J29" s="249" t="s">
        <v>37</v>
      </c>
      <c r="K29" s="250"/>
      <c r="L29" s="246">
        <v>0</v>
      </c>
      <c r="M29" s="246">
        <v>0</v>
      </c>
      <c r="N29" s="248">
        <f t="shared" si="5"/>
        <v>0</v>
      </c>
      <c r="O29" s="249" t="s">
        <v>37</v>
      </c>
      <c r="P29" s="250"/>
      <c r="Q29" s="248">
        <f t="shared" si="1"/>
        <v>0</v>
      </c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</row>
    <row r="30" spans="1:126" s="245" customFormat="1" ht="15" customHeight="1" outlineLevel="1" x14ac:dyDescent="0.2">
      <c r="A30" s="306">
        <v>16</v>
      </c>
      <c r="B30" s="306" t="s">
        <v>192</v>
      </c>
      <c r="F30" s="245" t="s">
        <v>192</v>
      </c>
      <c r="G30" s="246">
        <v>0</v>
      </c>
      <c r="H30" s="246">
        <v>0</v>
      </c>
      <c r="I30" s="248">
        <f t="shared" si="4"/>
        <v>0</v>
      </c>
      <c r="J30" s="249" t="s">
        <v>37</v>
      </c>
      <c r="K30" s="250"/>
      <c r="L30" s="246">
        <v>0</v>
      </c>
      <c r="M30" s="246">
        <v>0</v>
      </c>
      <c r="N30" s="248">
        <f t="shared" si="5"/>
        <v>0</v>
      </c>
      <c r="O30" s="249" t="s">
        <v>37</v>
      </c>
      <c r="P30" s="250"/>
      <c r="Q30" s="248">
        <f t="shared" si="1"/>
        <v>0</v>
      </c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</row>
    <row r="31" spans="1:126" s="245" customFormat="1" ht="15" customHeight="1" outlineLevel="1" x14ac:dyDescent="0.2">
      <c r="A31" s="306">
        <v>16</v>
      </c>
      <c r="B31" s="306" t="s">
        <v>193</v>
      </c>
      <c r="F31" s="245" t="s">
        <v>193</v>
      </c>
      <c r="G31" s="246">
        <v>0</v>
      </c>
      <c r="H31" s="246">
        <v>0</v>
      </c>
      <c r="I31" s="248">
        <f t="shared" si="4"/>
        <v>0</v>
      </c>
      <c r="J31" s="249" t="s">
        <v>37</v>
      </c>
      <c r="K31" s="250"/>
      <c r="L31" s="246">
        <v>0</v>
      </c>
      <c r="M31" s="246">
        <v>0</v>
      </c>
      <c r="N31" s="248">
        <f t="shared" si="5"/>
        <v>0</v>
      </c>
      <c r="O31" s="249" t="s">
        <v>37</v>
      </c>
      <c r="P31" s="250"/>
      <c r="Q31" s="248">
        <f t="shared" si="1"/>
        <v>0</v>
      </c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</row>
    <row r="32" spans="1:126" s="245" customFormat="1" ht="15" customHeight="1" outlineLevel="1" x14ac:dyDescent="0.2">
      <c r="A32" s="306">
        <v>16</v>
      </c>
      <c r="B32" s="306" t="s">
        <v>194</v>
      </c>
      <c r="F32" s="245" t="s">
        <v>194</v>
      </c>
      <c r="G32" s="246">
        <v>0</v>
      </c>
      <c r="H32" s="246">
        <v>0</v>
      </c>
      <c r="I32" s="248">
        <f t="shared" si="4"/>
        <v>0</v>
      </c>
      <c r="J32" s="249" t="s">
        <v>37</v>
      </c>
      <c r="K32" s="250"/>
      <c r="L32" s="246">
        <v>0</v>
      </c>
      <c r="M32" s="246">
        <v>0</v>
      </c>
      <c r="N32" s="248">
        <f t="shared" si="5"/>
        <v>0</v>
      </c>
      <c r="O32" s="249" t="s">
        <v>37</v>
      </c>
      <c r="P32" s="250"/>
      <c r="Q32" s="248">
        <f t="shared" si="1"/>
        <v>0</v>
      </c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</row>
    <row r="33" spans="1:126" s="245" customFormat="1" ht="15" customHeight="1" outlineLevel="1" x14ac:dyDescent="0.2">
      <c r="A33" s="306">
        <v>16</v>
      </c>
      <c r="B33" s="306" t="s">
        <v>195</v>
      </c>
      <c r="F33" s="245" t="s">
        <v>195</v>
      </c>
      <c r="G33" s="246">
        <v>0</v>
      </c>
      <c r="H33" s="246">
        <v>0</v>
      </c>
      <c r="I33" s="248">
        <f t="shared" si="4"/>
        <v>0</v>
      </c>
      <c r="J33" s="249" t="s">
        <v>37</v>
      </c>
      <c r="K33" s="250"/>
      <c r="L33" s="246">
        <v>0</v>
      </c>
      <c r="M33" s="246">
        <v>0</v>
      </c>
      <c r="N33" s="248">
        <f t="shared" si="5"/>
        <v>0</v>
      </c>
      <c r="O33" s="249" t="s">
        <v>37</v>
      </c>
      <c r="P33" s="250"/>
      <c r="Q33" s="248">
        <f t="shared" si="1"/>
        <v>0</v>
      </c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</row>
    <row r="34" spans="1:126" s="245" customFormat="1" ht="15" customHeight="1" outlineLevel="1" x14ac:dyDescent="0.2">
      <c r="A34" s="306">
        <v>16</v>
      </c>
      <c r="B34" s="306" t="s">
        <v>197</v>
      </c>
      <c r="F34" s="244" t="str">
        <f>B34</f>
        <v>Stabilitätsabgabe - Sonderzahlung gem. BSMG 2025</v>
      </c>
      <c r="G34" s="246">
        <v>0</v>
      </c>
      <c r="H34" s="246">
        <v>0</v>
      </c>
      <c r="I34" s="248">
        <f t="shared" si="4"/>
        <v>0</v>
      </c>
      <c r="J34" s="249" t="s">
        <v>37</v>
      </c>
      <c r="K34" s="250"/>
      <c r="L34" s="246">
        <v>0</v>
      </c>
      <c r="M34" s="246">
        <v>0</v>
      </c>
      <c r="N34" s="248">
        <f t="shared" si="5"/>
        <v>0</v>
      </c>
      <c r="O34" s="249" t="s">
        <v>37</v>
      </c>
      <c r="P34" s="250"/>
      <c r="Q34" s="248">
        <f t="shared" si="1"/>
        <v>0</v>
      </c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</row>
    <row r="35" spans="1:126" s="245" customFormat="1" ht="15" customHeight="1" outlineLevel="1" x14ac:dyDescent="0.2">
      <c r="A35" s="306"/>
      <c r="B35" s="306"/>
      <c r="C35" s="236"/>
      <c r="D35" s="236"/>
      <c r="E35" s="230" t="s">
        <v>198</v>
      </c>
      <c r="F35" s="230"/>
      <c r="G35" s="232">
        <f>SUM(G36:G52)</f>
        <v>0</v>
      </c>
      <c r="H35" s="232">
        <f>SUM(H36:H52)</f>
        <v>0</v>
      </c>
      <c r="I35" s="234">
        <f>H35-G35</f>
        <v>0</v>
      </c>
      <c r="J35" s="257" t="s">
        <v>37</v>
      </c>
      <c r="K35" s="242"/>
      <c r="L35" s="232">
        <f>SUM(L36:L52)</f>
        <v>0</v>
      </c>
      <c r="M35" s="232">
        <f>SUM(M36:M52)</f>
        <v>0</v>
      </c>
      <c r="N35" s="234">
        <f>M35-L35</f>
        <v>0</v>
      </c>
      <c r="O35" s="257" t="s">
        <v>37</v>
      </c>
      <c r="P35" s="242"/>
      <c r="Q35" s="234">
        <f t="shared" si="1"/>
        <v>0</v>
      </c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</row>
    <row r="36" spans="1:126" s="245" customFormat="1" ht="15" customHeight="1" outlineLevel="1" x14ac:dyDescent="0.2">
      <c r="A36" s="306">
        <v>16</v>
      </c>
      <c r="B36" s="306" t="s">
        <v>199</v>
      </c>
      <c r="F36" s="245" t="s">
        <v>199</v>
      </c>
      <c r="G36" s="246">
        <v>0</v>
      </c>
      <c r="H36" s="246">
        <v>0</v>
      </c>
      <c r="I36" s="248">
        <f t="shared" ref="I36:I52" si="6">H36-G36</f>
        <v>0</v>
      </c>
      <c r="J36" s="249" t="s">
        <v>37</v>
      </c>
      <c r="K36" s="250"/>
      <c r="L36" s="246">
        <v>0</v>
      </c>
      <c r="M36" s="246">
        <v>0</v>
      </c>
      <c r="N36" s="248">
        <f t="shared" ref="N36:N52" si="7">M36-L36</f>
        <v>0</v>
      </c>
      <c r="O36" s="249" t="s">
        <v>37</v>
      </c>
      <c r="P36" s="250"/>
      <c r="Q36" s="248">
        <f t="shared" si="1"/>
        <v>0</v>
      </c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</row>
    <row r="37" spans="1:126" s="245" customFormat="1" ht="15" customHeight="1" outlineLevel="1" x14ac:dyDescent="0.2">
      <c r="A37" s="306">
        <v>16</v>
      </c>
      <c r="B37" s="306" t="s">
        <v>200</v>
      </c>
      <c r="F37" s="245" t="s">
        <v>200</v>
      </c>
      <c r="G37" s="246">
        <v>0</v>
      </c>
      <c r="H37" s="246">
        <v>0</v>
      </c>
      <c r="I37" s="248">
        <f t="shared" si="6"/>
        <v>0</v>
      </c>
      <c r="J37" s="249" t="s">
        <v>37</v>
      </c>
      <c r="K37" s="250"/>
      <c r="L37" s="246">
        <v>0</v>
      </c>
      <c r="M37" s="246">
        <v>0</v>
      </c>
      <c r="N37" s="248">
        <f t="shared" si="7"/>
        <v>0</v>
      </c>
      <c r="O37" s="249" t="s">
        <v>37</v>
      </c>
      <c r="P37" s="250"/>
      <c r="Q37" s="248">
        <f t="shared" si="1"/>
        <v>0</v>
      </c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</row>
    <row r="38" spans="1:126" s="245" customFormat="1" ht="15" customHeight="1" outlineLevel="1" x14ac:dyDescent="0.2">
      <c r="A38" s="306">
        <v>16</v>
      </c>
      <c r="B38" s="306" t="s">
        <v>201</v>
      </c>
      <c r="F38" s="245" t="s">
        <v>201</v>
      </c>
      <c r="G38" s="246">
        <v>0</v>
      </c>
      <c r="H38" s="246">
        <v>0</v>
      </c>
      <c r="I38" s="248">
        <f t="shared" si="6"/>
        <v>0</v>
      </c>
      <c r="J38" s="249" t="s">
        <v>37</v>
      </c>
      <c r="K38" s="250"/>
      <c r="L38" s="246">
        <v>0</v>
      </c>
      <c r="M38" s="246">
        <v>0</v>
      </c>
      <c r="N38" s="248">
        <f t="shared" si="7"/>
        <v>0</v>
      </c>
      <c r="O38" s="249" t="s">
        <v>37</v>
      </c>
      <c r="P38" s="250"/>
      <c r="Q38" s="248">
        <f t="shared" si="1"/>
        <v>0</v>
      </c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</row>
    <row r="39" spans="1:126" s="245" customFormat="1" ht="15" customHeight="1" outlineLevel="1" x14ac:dyDescent="0.2">
      <c r="A39" s="306">
        <v>16</v>
      </c>
      <c r="B39" s="306" t="s">
        <v>202</v>
      </c>
      <c r="F39" s="245" t="s">
        <v>202</v>
      </c>
      <c r="G39" s="246">
        <v>0</v>
      </c>
      <c r="H39" s="246">
        <v>0</v>
      </c>
      <c r="I39" s="248">
        <f t="shared" si="6"/>
        <v>0</v>
      </c>
      <c r="J39" s="249" t="s">
        <v>37</v>
      </c>
      <c r="K39" s="250"/>
      <c r="L39" s="246">
        <v>0</v>
      </c>
      <c r="M39" s="246">
        <v>0</v>
      </c>
      <c r="N39" s="248">
        <f t="shared" si="7"/>
        <v>0</v>
      </c>
      <c r="O39" s="249" t="s">
        <v>37</v>
      </c>
      <c r="P39" s="250"/>
      <c r="Q39" s="248">
        <f t="shared" si="1"/>
        <v>0</v>
      </c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</row>
    <row r="40" spans="1:126" s="245" customFormat="1" ht="15" customHeight="1" outlineLevel="1" x14ac:dyDescent="0.2">
      <c r="A40" s="306">
        <v>16</v>
      </c>
      <c r="B40" s="306" t="s">
        <v>203</v>
      </c>
      <c r="F40" s="245" t="s">
        <v>203</v>
      </c>
      <c r="G40" s="246">
        <v>0</v>
      </c>
      <c r="H40" s="246">
        <v>0</v>
      </c>
      <c r="I40" s="248">
        <f t="shared" si="6"/>
        <v>0</v>
      </c>
      <c r="J40" s="249" t="s">
        <v>37</v>
      </c>
      <c r="K40" s="250"/>
      <c r="L40" s="246">
        <v>0</v>
      </c>
      <c r="M40" s="246">
        <v>0</v>
      </c>
      <c r="N40" s="248">
        <f t="shared" si="7"/>
        <v>0</v>
      </c>
      <c r="O40" s="249" t="s">
        <v>37</v>
      </c>
      <c r="P40" s="250"/>
      <c r="Q40" s="248">
        <f t="shared" si="1"/>
        <v>0</v>
      </c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</row>
    <row r="41" spans="1:126" s="245" customFormat="1" ht="15" customHeight="1" outlineLevel="1" x14ac:dyDescent="0.2">
      <c r="A41" s="306">
        <v>16</v>
      </c>
      <c r="B41" s="306" t="s">
        <v>204</v>
      </c>
      <c r="F41" s="245" t="s">
        <v>204</v>
      </c>
      <c r="G41" s="246">
        <v>0</v>
      </c>
      <c r="H41" s="246">
        <v>0</v>
      </c>
      <c r="I41" s="248">
        <f t="shared" si="6"/>
        <v>0</v>
      </c>
      <c r="J41" s="249" t="s">
        <v>37</v>
      </c>
      <c r="K41" s="250"/>
      <c r="L41" s="246">
        <v>0</v>
      </c>
      <c r="M41" s="246">
        <v>0</v>
      </c>
      <c r="N41" s="248">
        <f t="shared" si="7"/>
        <v>0</v>
      </c>
      <c r="O41" s="249" t="s">
        <v>37</v>
      </c>
      <c r="P41" s="250"/>
      <c r="Q41" s="248">
        <f t="shared" si="1"/>
        <v>0</v>
      </c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</row>
    <row r="42" spans="1:126" s="245" customFormat="1" ht="15" customHeight="1" outlineLevel="1" x14ac:dyDescent="0.2">
      <c r="A42" s="306">
        <v>16</v>
      </c>
      <c r="B42" s="306" t="s">
        <v>205</v>
      </c>
      <c r="F42" s="245" t="s">
        <v>205</v>
      </c>
      <c r="G42" s="246">
        <v>0</v>
      </c>
      <c r="H42" s="246">
        <v>0</v>
      </c>
      <c r="I42" s="248">
        <f t="shared" si="6"/>
        <v>0</v>
      </c>
      <c r="J42" s="249" t="s">
        <v>37</v>
      </c>
      <c r="K42" s="250"/>
      <c r="L42" s="246">
        <v>0</v>
      </c>
      <c r="M42" s="246">
        <v>0</v>
      </c>
      <c r="N42" s="248">
        <f t="shared" si="7"/>
        <v>0</v>
      </c>
      <c r="O42" s="249" t="s">
        <v>37</v>
      </c>
      <c r="P42" s="250"/>
      <c r="Q42" s="248">
        <f t="shared" si="1"/>
        <v>0</v>
      </c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</row>
    <row r="43" spans="1:126" s="245" customFormat="1" ht="15" customHeight="1" outlineLevel="1" x14ac:dyDescent="0.2">
      <c r="A43" s="306">
        <v>16</v>
      </c>
      <c r="B43" s="306" t="s">
        <v>206</v>
      </c>
      <c r="F43" s="245" t="s">
        <v>206</v>
      </c>
      <c r="G43" s="246">
        <v>0</v>
      </c>
      <c r="H43" s="246">
        <v>0</v>
      </c>
      <c r="I43" s="248">
        <f t="shared" si="6"/>
        <v>0</v>
      </c>
      <c r="J43" s="249" t="s">
        <v>37</v>
      </c>
      <c r="K43" s="250"/>
      <c r="L43" s="246">
        <v>0</v>
      </c>
      <c r="M43" s="246">
        <v>0</v>
      </c>
      <c r="N43" s="248">
        <f t="shared" si="7"/>
        <v>0</v>
      </c>
      <c r="O43" s="249" t="s">
        <v>37</v>
      </c>
      <c r="P43" s="250"/>
      <c r="Q43" s="248">
        <f t="shared" si="1"/>
        <v>0</v>
      </c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</row>
    <row r="44" spans="1:126" s="245" customFormat="1" ht="15" customHeight="1" outlineLevel="1" x14ac:dyDescent="0.2">
      <c r="A44" s="306">
        <v>16</v>
      </c>
      <c r="B44" s="306" t="s">
        <v>207</v>
      </c>
      <c r="F44" s="245" t="s">
        <v>207</v>
      </c>
      <c r="G44" s="246">
        <v>0</v>
      </c>
      <c r="H44" s="246">
        <v>0</v>
      </c>
      <c r="I44" s="248">
        <f t="shared" si="6"/>
        <v>0</v>
      </c>
      <c r="J44" s="249" t="s">
        <v>37</v>
      </c>
      <c r="K44" s="250"/>
      <c r="L44" s="246">
        <v>0</v>
      </c>
      <c r="M44" s="246">
        <v>0</v>
      </c>
      <c r="N44" s="248">
        <f t="shared" si="7"/>
        <v>0</v>
      </c>
      <c r="O44" s="249" t="s">
        <v>37</v>
      </c>
      <c r="P44" s="250"/>
      <c r="Q44" s="248">
        <f t="shared" si="1"/>
        <v>0</v>
      </c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</row>
    <row r="45" spans="1:126" s="245" customFormat="1" ht="15" customHeight="1" outlineLevel="1" x14ac:dyDescent="0.2">
      <c r="A45" s="306">
        <v>16</v>
      </c>
      <c r="B45" s="306" t="s">
        <v>208</v>
      </c>
      <c r="F45" s="245" t="s">
        <v>208</v>
      </c>
      <c r="G45" s="246">
        <v>0</v>
      </c>
      <c r="H45" s="246">
        <v>0</v>
      </c>
      <c r="I45" s="248">
        <f t="shared" si="6"/>
        <v>0</v>
      </c>
      <c r="J45" s="249" t="s">
        <v>37</v>
      </c>
      <c r="K45" s="250"/>
      <c r="L45" s="246">
        <v>0</v>
      </c>
      <c r="M45" s="246">
        <v>0</v>
      </c>
      <c r="N45" s="248">
        <f t="shared" si="7"/>
        <v>0</v>
      </c>
      <c r="O45" s="249" t="s">
        <v>37</v>
      </c>
      <c r="P45" s="250"/>
      <c r="Q45" s="248">
        <f t="shared" si="1"/>
        <v>0</v>
      </c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</row>
    <row r="46" spans="1:126" s="245" customFormat="1" ht="15" customHeight="1" outlineLevel="1" x14ac:dyDescent="0.2">
      <c r="A46" s="306">
        <v>16</v>
      </c>
      <c r="B46" s="306" t="s">
        <v>209</v>
      </c>
      <c r="F46" s="245" t="s">
        <v>209</v>
      </c>
      <c r="G46" s="246">
        <v>0</v>
      </c>
      <c r="H46" s="246">
        <v>0</v>
      </c>
      <c r="I46" s="248">
        <f t="shared" si="6"/>
        <v>0</v>
      </c>
      <c r="J46" s="249" t="s">
        <v>37</v>
      </c>
      <c r="K46" s="250"/>
      <c r="L46" s="246">
        <v>0</v>
      </c>
      <c r="M46" s="246">
        <v>0</v>
      </c>
      <c r="N46" s="248">
        <f t="shared" si="7"/>
        <v>0</v>
      </c>
      <c r="O46" s="249" t="s">
        <v>37</v>
      </c>
      <c r="P46" s="250"/>
      <c r="Q46" s="248">
        <f t="shared" si="1"/>
        <v>0</v>
      </c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</row>
    <row r="47" spans="1:126" s="245" customFormat="1" ht="15" customHeight="1" outlineLevel="1" x14ac:dyDescent="0.2">
      <c r="A47" s="306">
        <v>16</v>
      </c>
      <c r="B47" s="306" t="s">
        <v>210</v>
      </c>
      <c r="F47" s="245" t="s">
        <v>210</v>
      </c>
      <c r="G47" s="246">
        <v>0</v>
      </c>
      <c r="H47" s="246">
        <v>0</v>
      </c>
      <c r="I47" s="248">
        <f t="shared" si="6"/>
        <v>0</v>
      </c>
      <c r="J47" s="249" t="s">
        <v>37</v>
      </c>
      <c r="K47" s="250"/>
      <c r="L47" s="246">
        <v>0</v>
      </c>
      <c r="M47" s="246">
        <v>0</v>
      </c>
      <c r="N47" s="248">
        <f t="shared" si="7"/>
        <v>0</v>
      </c>
      <c r="O47" s="249" t="s">
        <v>37</v>
      </c>
      <c r="P47" s="250"/>
      <c r="Q47" s="248">
        <f t="shared" si="1"/>
        <v>0</v>
      </c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</row>
    <row r="48" spans="1:126" s="245" customFormat="1" ht="15" customHeight="1" outlineLevel="1" x14ac:dyDescent="0.2">
      <c r="A48" s="306">
        <v>16</v>
      </c>
      <c r="B48" s="306" t="s">
        <v>211</v>
      </c>
      <c r="F48" s="245" t="s">
        <v>211</v>
      </c>
      <c r="G48" s="246">
        <v>0</v>
      </c>
      <c r="H48" s="246">
        <v>0</v>
      </c>
      <c r="I48" s="248">
        <f t="shared" si="6"/>
        <v>0</v>
      </c>
      <c r="J48" s="249" t="s">
        <v>37</v>
      </c>
      <c r="K48" s="250"/>
      <c r="L48" s="246">
        <v>0</v>
      </c>
      <c r="M48" s="246">
        <v>0</v>
      </c>
      <c r="N48" s="248">
        <f t="shared" si="7"/>
        <v>0</v>
      </c>
      <c r="O48" s="249" t="s">
        <v>37</v>
      </c>
      <c r="P48" s="250"/>
      <c r="Q48" s="248">
        <f t="shared" si="1"/>
        <v>0</v>
      </c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</row>
    <row r="49" spans="1:126" s="245" customFormat="1" ht="15" customHeight="1" outlineLevel="1" x14ac:dyDescent="0.2">
      <c r="A49" s="306">
        <v>16</v>
      </c>
      <c r="B49" s="306" t="s">
        <v>212</v>
      </c>
      <c r="F49" s="245" t="s">
        <v>212</v>
      </c>
      <c r="G49" s="246">
        <v>0</v>
      </c>
      <c r="H49" s="246">
        <v>0</v>
      </c>
      <c r="I49" s="248">
        <f t="shared" si="6"/>
        <v>0</v>
      </c>
      <c r="J49" s="249" t="s">
        <v>37</v>
      </c>
      <c r="K49" s="250"/>
      <c r="L49" s="246">
        <v>0</v>
      </c>
      <c r="M49" s="246">
        <v>0</v>
      </c>
      <c r="N49" s="248">
        <f t="shared" si="7"/>
        <v>0</v>
      </c>
      <c r="O49" s="249" t="s">
        <v>37</v>
      </c>
      <c r="P49" s="250"/>
      <c r="Q49" s="248">
        <f t="shared" si="1"/>
        <v>0</v>
      </c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</row>
    <row r="50" spans="1:126" s="245" customFormat="1" ht="15" customHeight="1" outlineLevel="1" x14ac:dyDescent="0.2">
      <c r="A50" s="306">
        <v>16</v>
      </c>
      <c r="B50" s="306" t="s">
        <v>213</v>
      </c>
      <c r="F50" s="245" t="s">
        <v>214</v>
      </c>
      <c r="G50" s="246">
        <v>0</v>
      </c>
      <c r="H50" s="246">
        <v>0</v>
      </c>
      <c r="I50" s="248">
        <f t="shared" si="6"/>
        <v>0</v>
      </c>
      <c r="J50" s="249" t="s">
        <v>37</v>
      </c>
      <c r="K50" s="250"/>
      <c r="L50" s="246">
        <v>0</v>
      </c>
      <c r="M50" s="246">
        <v>0</v>
      </c>
      <c r="N50" s="248">
        <f t="shared" si="7"/>
        <v>0</v>
      </c>
      <c r="O50" s="249" t="s">
        <v>37</v>
      </c>
      <c r="P50" s="250"/>
      <c r="Q50" s="248">
        <f t="shared" si="1"/>
        <v>0</v>
      </c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</row>
    <row r="51" spans="1:126" s="245" customFormat="1" ht="15" customHeight="1" outlineLevel="1" x14ac:dyDescent="0.2">
      <c r="A51" s="306">
        <v>16</v>
      </c>
      <c r="B51" s="306" t="s">
        <v>215</v>
      </c>
      <c r="F51" s="245" t="s">
        <v>215</v>
      </c>
      <c r="G51" s="246">
        <v>0</v>
      </c>
      <c r="H51" s="246">
        <v>0</v>
      </c>
      <c r="I51" s="248">
        <f t="shared" si="6"/>
        <v>0</v>
      </c>
      <c r="J51" s="249" t="s">
        <v>37</v>
      </c>
      <c r="K51" s="250"/>
      <c r="L51" s="246">
        <v>0</v>
      </c>
      <c r="M51" s="246">
        <v>0</v>
      </c>
      <c r="N51" s="248">
        <f t="shared" si="7"/>
        <v>0</v>
      </c>
      <c r="O51" s="249" t="s">
        <v>37</v>
      </c>
      <c r="P51" s="250"/>
      <c r="Q51" s="248">
        <f t="shared" si="1"/>
        <v>0</v>
      </c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</row>
    <row r="52" spans="1:126" s="245" customFormat="1" ht="15" customHeight="1" outlineLevel="1" x14ac:dyDescent="0.2">
      <c r="A52" s="306">
        <v>16</v>
      </c>
      <c r="B52" s="306" t="s">
        <v>216</v>
      </c>
      <c r="F52" s="245" t="s">
        <v>216</v>
      </c>
      <c r="G52" s="246">
        <v>0</v>
      </c>
      <c r="H52" s="246">
        <v>0</v>
      </c>
      <c r="I52" s="248">
        <f t="shared" si="6"/>
        <v>0</v>
      </c>
      <c r="J52" s="249" t="s">
        <v>37</v>
      </c>
      <c r="K52" s="250"/>
      <c r="L52" s="246">
        <v>0</v>
      </c>
      <c r="M52" s="246">
        <v>0</v>
      </c>
      <c r="N52" s="248">
        <f t="shared" si="7"/>
        <v>0</v>
      </c>
      <c r="O52" s="249" t="s">
        <v>37</v>
      </c>
      <c r="P52" s="250"/>
      <c r="Q52" s="248">
        <f t="shared" si="1"/>
        <v>0</v>
      </c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</row>
    <row r="53" spans="1:126" s="243" customFormat="1" ht="15" customHeight="1" outlineLevel="1" x14ac:dyDescent="0.2">
      <c r="A53" s="305"/>
      <c r="B53" s="305"/>
      <c r="C53" s="236"/>
      <c r="D53" s="236"/>
      <c r="E53" s="230" t="s">
        <v>250</v>
      </c>
      <c r="F53" s="230"/>
      <c r="G53" s="232">
        <f>SUM(G54:G55)</f>
        <v>0</v>
      </c>
      <c r="H53" s="232">
        <f>SUM(H54:H55)</f>
        <v>0</v>
      </c>
      <c r="I53" s="234">
        <f>H53-G53</f>
        <v>0</v>
      </c>
      <c r="J53" s="257" t="s">
        <v>37</v>
      </c>
      <c r="K53" s="242"/>
      <c r="L53" s="232">
        <f>SUM(L54:L55)</f>
        <v>0</v>
      </c>
      <c r="M53" s="232">
        <f>SUM(M54:M55)</f>
        <v>0</v>
      </c>
      <c r="N53" s="234">
        <f>M53-L53</f>
        <v>0</v>
      </c>
      <c r="O53" s="257" t="s">
        <v>37</v>
      </c>
      <c r="P53" s="242"/>
      <c r="Q53" s="234">
        <f t="shared" si="1"/>
        <v>0</v>
      </c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</row>
    <row r="54" spans="1:126" s="245" customFormat="1" ht="15" customHeight="1" outlineLevel="1" x14ac:dyDescent="0.2">
      <c r="A54" s="306">
        <v>16</v>
      </c>
      <c r="B54" s="306" t="s">
        <v>218</v>
      </c>
      <c r="F54" s="245" t="s">
        <v>218</v>
      </c>
      <c r="G54" s="246">
        <v>0</v>
      </c>
      <c r="H54" s="246">
        <v>0</v>
      </c>
      <c r="I54" s="248">
        <f t="shared" ref="I54:I55" si="8">H54-G54</f>
        <v>0</v>
      </c>
      <c r="J54" s="249" t="s">
        <v>37</v>
      </c>
      <c r="K54" s="250"/>
      <c r="L54" s="246">
        <v>0</v>
      </c>
      <c r="M54" s="246">
        <v>0</v>
      </c>
      <c r="N54" s="248">
        <f t="shared" ref="N54:N55" si="9">M54-L54</f>
        <v>0</v>
      </c>
      <c r="O54" s="249" t="s">
        <v>37</v>
      </c>
      <c r="P54" s="250"/>
      <c r="Q54" s="248">
        <f t="shared" si="1"/>
        <v>0</v>
      </c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</row>
    <row r="55" spans="1:126" s="243" customFormat="1" ht="15" customHeight="1" outlineLevel="1" x14ac:dyDescent="0.2">
      <c r="A55" s="306">
        <v>16</v>
      </c>
      <c r="B55" s="306" t="s">
        <v>219</v>
      </c>
      <c r="F55" s="245" t="s">
        <v>220</v>
      </c>
      <c r="G55" s="246">
        <v>0</v>
      </c>
      <c r="H55" s="246">
        <v>0</v>
      </c>
      <c r="I55" s="248">
        <f t="shared" si="8"/>
        <v>0</v>
      </c>
      <c r="J55" s="249" t="s">
        <v>37</v>
      </c>
      <c r="K55" s="250"/>
      <c r="L55" s="246">
        <v>0</v>
      </c>
      <c r="M55" s="246">
        <v>0</v>
      </c>
      <c r="N55" s="248">
        <f t="shared" si="9"/>
        <v>0</v>
      </c>
      <c r="O55" s="249" t="s">
        <v>37</v>
      </c>
      <c r="P55" s="250"/>
      <c r="Q55" s="248">
        <f t="shared" si="1"/>
        <v>0</v>
      </c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</row>
    <row r="56" spans="1:126" ht="3.95" customHeight="1" outlineLevel="1" x14ac:dyDescent="0.2">
      <c r="A56" s="304"/>
      <c r="B56" s="304"/>
      <c r="C56" s="226"/>
      <c r="D56" s="226"/>
      <c r="E56" s="226"/>
      <c r="F56" s="226"/>
      <c r="G56" s="227"/>
      <c r="H56" s="227"/>
      <c r="I56" s="228"/>
      <c r="J56" s="229"/>
      <c r="K56" s="218"/>
      <c r="L56" s="227"/>
      <c r="M56" s="227"/>
      <c r="N56" s="228"/>
      <c r="O56" s="229"/>
      <c r="P56" s="218"/>
      <c r="Q56" s="228">
        <f t="shared" si="1"/>
        <v>0</v>
      </c>
    </row>
    <row r="57" spans="1:126" s="243" customFormat="1" ht="15" customHeight="1" outlineLevel="1" x14ac:dyDescent="0.2">
      <c r="A57" s="305"/>
      <c r="B57" s="305"/>
      <c r="C57" s="236"/>
      <c r="D57" s="230" t="s">
        <v>221</v>
      </c>
      <c r="E57" s="258"/>
      <c r="F57" s="230"/>
      <c r="G57" s="232">
        <f>SUM(G58)</f>
        <v>0</v>
      </c>
      <c r="H57" s="232">
        <f>SUM(H58)</f>
        <v>0</v>
      </c>
      <c r="I57" s="234">
        <f>H57-G57</f>
        <v>0</v>
      </c>
      <c r="J57" s="257" t="s">
        <v>37</v>
      </c>
      <c r="K57" s="242"/>
      <c r="L57" s="232">
        <f>SUM(L58)</f>
        <v>0</v>
      </c>
      <c r="M57" s="232">
        <f>SUM(M58)</f>
        <v>0</v>
      </c>
      <c r="N57" s="234">
        <f>M57-L57</f>
        <v>0</v>
      </c>
      <c r="O57" s="257" t="s">
        <v>37</v>
      </c>
      <c r="P57" s="242"/>
      <c r="Q57" s="234">
        <f t="shared" si="1"/>
        <v>0</v>
      </c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</row>
    <row r="58" spans="1:126" s="245" customFormat="1" ht="15" customHeight="1" outlineLevel="1" x14ac:dyDescent="0.2">
      <c r="A58" s="306">
        <v>16</v>
      </c>
      <c r="B58" s="306" t="s">
        <v>222</v>
      </c>
      <c r="F58" s="245" t="s">
        <v>222</v>
      </c>
      <c r="G58" s="246">
        <v>0</v>
      </c>
      <c r="H58" s="246">
        <v>0</v>
      </c>
      <c r="I58" s="248">
        <f t="shared" ref="I58" si="10">H58-G58</f>
        <v>0</v>
      </c>
      <c r="J58" s="249" t="s">
        <v>37</v>
      </c>
      <c r="K58" s="250"/>
      <c r="L58" s="246">
        <v>0</v>
      </c>
      <c r="M58" s="246">
        <v>0</v>
      </c>
      <c r="N58" s="248">
        <f t="shared" ref="N58" si="11">M58-L58</f>
        <v>0</v>
      </c>
      <c r="O58" s="249" t="s">
        <v>37</v>
      </c>
      <c r="P58" s="250"/>
      <c r="Q58" s="248">
        <f t="shared" si="1"/>
        <v>0</v>
      </c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</row>
    <row r="59" spans="1:126" s="243" customFormat="1" ht="7.5" customHeight="1" outlineLevel="1" x14ac:dyDescent="0.2">
      <c r="A59" s="305"/>
      <c r="B59" s="305"/>
      <c r="F59" s="245"/>
      <c r="G59" s="133"/>
      <c r="H59" s="133"/>
      <c r="I59" s="248"/>
      <c r="J59" s="249"/>
      <c r="K59" s="250"/>
      <c r="L59" s="133"/>
      <c r="M59" s="133"/>
      <c r="N59" s="248"/>
      <c r="O59" s="249"/>
      <c r="P59" s="250"/>
      <c r="Q59" s="248">
        <f t="shared" si="1"/>
        <v>0</v>
      </c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</row>
    <row r="60" spans="1:126" ht="15" customHeight="1" x14ac:dyDescent="0.2">
      <c r="A60" s="304"/>
      <c r="B60" s="304"/>
      <c r="C60" s="260" t="s">
        <v>157</v>
      </c>
      <c r="D60" s="260"/>
      <c r="E60" s="260"/>
      <c r="F60" s="261"/>
      <c r="G60" s="262">
        <f>SUM(G61,G71,G77,G79)</f>
        <v>0</v>
      </c>
      <c r="H60" s="262">
        <f>SUM(H61,H71,H77,H79)</f>
        <v>0</v>
      </c>
      <c r="I60" s="264">
        <f>H60-G60</f>
        <v>0</v>
      </c>
      <c r="J60" s="265" t="s">
        <v>37</v>
      </c>
      <c r="K60" s="266"/>
      <c r="L60" s="262">
        <f>SUM(L61,L71,L77,L79)</f>
        <v>0</v>
      </c>
      <c r="M60" s="262">
        <f>SUM(M61,M71,M77,M79)</f>
        <v>0</v>
      </c>
      <c r="N60" s="264">
        <f>M60-L60</f>
        <v>0</v>
      </c>
      <c r="O60" s="265" t="s">
        <v>37</v>
      </c>
      <c r="P60" s="266"/>
      <c r="Q60" s="264">
        <f t="shared" si="1"/>
        <v>0</v>
      </c>
    </row>
    <row r="61" spans="1:126" s="210" customFormat="1" ht="15" customHeight="1" x14ac:dyDescent="0.2">
      <c r="A61" s="308"/>
      <c r="B61" s="308"/>
      <c r="D61" s="230" t="s">
        <v>223</v>
      </c>
      <c r="E61" s="230"/>
      <c r="F61" s="230"/>
      <c r="G61" s="240">
        <f>SUM(G62:G70)</f>
        <v>0</v>
      </c>
      <c r="H61" s="232">
        <f>SUM(H62:H70)</f>
        <v>0</v>
      </c>
      <c r="I61" s="234">
        <f>H61-G61</f>
        <v>0</v>
      </c>
      <c r="J61" s="257" t="s">
        <v>37</v>
      </c>
      <c r="K61" s="242"/>
      <c r="L61" s="240">
        <f>SUM(L62:L70)</f>
        <v>0</v>
      </c>
      <c r="M61" s="232">
        <f>SUM(M62:M70)</f>
        <v>0</v>
      </c>
      <c r="N61" s="234">
        <f>M61-L61</f>
        <v>0</v>
      </c>
      <c r="O61" s="257" t="s">
        <v>37</v>
      </c>
      <c r="P61" s="242"/>
      <c r="Q61" s="234">
        <f t="shared" si="1"/>
        <v>0</v>
      </c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</row>
    <row r="62" spans="1:126" ht="15" hidden="1" customHeight="1" outlineLevel="1" x14ac:dyDescent="0.2">
      <c r="A62" s="306">
        <v>16</v>
      </c>
      <c r="B62" s="304" t="s">
        <v>224</v>
      </c>
      <c r="C62" s="245"/>
      <c r="D62" s="245"/>
      <c r="E62" s="268" t="s">
        <v>224</v>
      </c>
      <c r="F62" s="268"/>
      <c r="G62" s="269">
        <v>0</v>
      </c>
      <c r="H62" s="246">
        <v>0</v>
      </c>
      <c r="I62" s="248">
        <f t="shared" ref="I62:I70" si="12">H62-G62</f>
        <v>0</v>
      </c>
      <c r="J62" s="249" t="s">
        <v>37</v>
      </c>
      <c r="K62" s="250"/>
      <c r="L62" s="269">
        <v>0</v>
      </c>
      <c r="M62" s="246">
        <v>0</v>
      </c>
      <c r="N62" s="248">
        <f t="shared" ref="N62:N70" si="13">M62-L62</f>
        <v>0</v>
      </c>
      <c r="O62" s="249" t="s">
        <v>37</v>
      </c>
      <c r="P62" s="250"/>
      <c r="Q62" s="248">
        <f t="shared" si="1"/>
        <v>0</v>
      </c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</row>
    <row r="63" spans="1:126" ht="15" hidden="1" customHeight="1" outlineLevel="1" x14ac:dyDescent="0.2">
      <c r="A63" s="306">
        <v>16</v>
      </c>
      <c r="B63" s="304" t="s">
        <v>225</v>
      </c>
      <c r="C63" s="245"/>
      <c r="D63" s="245"/>
      <c r="E63" s="245" t="s">
        <v>225</v>
      </c>
      <c r="F63" s="245"/>
      <c r="G63" s="246">
        <v>0</v>
      </c>
      <c r="H63" s="246">
        <v>0</v>
      </c>
      <c r="I63" s="248">
        <f t="shared" si="12"/>
        <v>0</v>
      </c>
      <c r="J63" s="249" t="s">
        <v>37</v>
      </c>
      <c r="K63" s="250"/>
      <c r="L63" s="246">
        <v>0</v>
      </c>
      <c r="M63" s="246">
        <v>0</v>
      </c>
      <c r="N63" s="248">
        <f t="shared" si="13"/>
        <v>0</v>
      </c>
      <c r="O63" s="249" t="s">
        <v>37</v>
      </c>
      <c r="P63" s="250"/>
      <c r="Q63" s="248">
        <f t="shared" si="1"/>
        <v>0</v>
      </c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</row>
    <row r="64" spans="1:126" ht="15" hidden="1" customHeight="1" outlineLevel="1" x14ac:dyDescent="0.2">
      <c r="A64" s="306">
        <v>16</v>
      </c>
      <c r="B64" s="304" t="s">
        <v>226</v>
      </c>
      <c r="C64" s="245"/>
      <c r="D64" s="245"/>
      <c r="E64" s="245" t="s">
        <v>226</v>
      </c>
      <c r="F64" s="245"/>
      <c r="G64" s="246">
        <v>0</v>
      </c>
      <c r="H64" s="246">
        <v>0</v>
      </c>
      <c r="I64" s="248">
        <f t="shared" si="12"/>
        <v>0</v>
      </c>
      <c r="J64" s="249" t="s">
        <v>37</v>
      </c>
      <c r="K64" s="250"/>
      <c r="L64" s="246">
        <v>0</v>
      </c>
      <c r="M64" s="246">
        <v>0</v>
      </c>
      <c r="N64" s="248">
        <f t="shared" si="13"/>
        <v>0</v>
      </c>
      <c r="O64" s="249" t="s">
        <v>37</v>
      </c>
      <c r="P64" s="250"/>
      <c r="Q64" s="248">
        <f t="shared" si="1"/>
        <v>0</v>
      </c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</row>
    <row r="65" spans="1:126" ht="15" hidden="1" customHeight="1" outlineLevel="1" x14ac:dyDescent="0.2">
      <c r="A65" s="306">
        <v>16</v>
      </c>
      <c r="B65" s="304" t="s">
        <v>227</v>
      </c>
      <c r="C65" s="245"/>
      <c r="D65" s="245"/>
      <c r="E65" s="245" t="s">
        <v>227</v>
      </c>
      <c r="F65" s="245"/>
      <c r="G65" s="246">
        <v>0</v>
      </c>
      <c r="H65" s="246">
        <v>0</v>
      </c>
      <c r="I65" s="248">
        <f t="shared" si="12"/>
        <v>0</v>
      </c>
      <c r="J65" s="249" t="s">
        <v>37</v>
      </c>
      <c r="K65" s="250"/>
      <c r="L65" s="246">
        <v>0</v>
      </c>
      <c r="M65" s="246">
        <v>0</v>
      </c>
      <c r="N65" s="248">
        <f t="shared" si="13"/>
        <v>0</v>
      </c>
      <c r="O65" s="249" t="s">
        <v>37</v>
      </c>
      <c r="P65" s="250"/>
      <c r="Q65" s="248">
        <f t="shared" si="1"/>
        <v>0</v>
      </c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</row>
    <row r="66" spans="1:126" ht="15" hidden="1" customHeight="1" outlineLevel="1" x14ac:dyDescent="0.2">
      <c r="A66" s="306">
        <v>16</v>
      </c>
      <c r="B66" s="304" t="s">
        <v>228</v>
      </c>
      <c r="C66" s="245"/>
      <c r="D66" s="245"/>
      <c r="E66" s="245" t="s">
        <v>228</v>
      </c>
      <c r="F66" s="245"/>
      <c r="G66" s="246">
        <v>0</v>
      </c>
      <c r="H66" s="246">
        <v>0</v>
      </c>
      <c r="I66" s="248">
        <f t="shared" si="12"/>
        <v>0</v>
      </c>
      <c r="J66" s="249" t="s">
        <v>37</v>
      </c>
      <c r="K66" s="250"/>
      <c r="L66" s="246">
        <v>0</v>
      </c>
      <c r="M66" s="246">
        <v>0</v>
      </c>
      <c r="N66" s="248">
        <f t="shared" si="13"/>
        <v>0</v>
      </c>
      <c r="O66" s="249" t="s">
        <v>37</v>
      </c>
      <c r="P66" s="250"/>
      <c r="Q66" s="248">
        <f t="shared" si="1"/>
        <v>0</v>
      </c>
      <c r="S66" s="211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</row>
    <row r="67" spans="1:126" s="211" customFormat="1" ht="15" hidden="1" customHeight="1" outlineLevel="1" x14ac:dyDescent="0.2">
      <c r="A67" s="306">
        <v>16</v>
      </c>
      <c r="B67" s="309" t="s">
        <v>229</v>
      </c>
      <c r="C67" s="236"/>
      <c r="D67" s="236"/>
      <c r="E67" s="245" t="s">
        <v>229</v>
      </c>
      <c r="F67" s="245"/>
      <c r="G67" s="246">
        <v>0</v>
      </c>
      <c r="H67" s="246">
        <v>0</v>
      </c>
      <c r="I67" s="248">
        <f t="shared" si="12"/>
        <v>0</v>
      </c>
      <c r="J67" s="249" t="s">
        <v>37</v>
      </c>
      <c r="K67" s="250"/>
      <c r="L67" s="246">
        <v>0</v>
      </c>
      <c r="M67" s="246">
        <v>0</v>
      </c>
      <c r="N67" s="248">
        <f t="shared" si="13"/>
        <v>0</v>
      </c>
      <c r="O67" s="249" t="s">
        <v>37</v>
      </c>
      <c r="P67" s="250"/>
      <c r="Q67" s="248">
        <f t="shared" si="1"/>
        <v>0</v>
      </c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</row>
    <row r="68" spans="1:126" s="210" customFormat="1" ht="15" hidden="1" customHeight="1" outlineLevel="1" x14ac:dyDescent="0.2">
      <c r="A68" s="306">
        <v>16</v>
      </c>
      <c r="B68" s="304" t="s">
        <v>230</v>
      </c>
      <c r="C68" s="243"/>
      <c r="D68" s="243"/>
      <c r="E68" s="245" t="s">
        <v>230</v>
      </c>
      <c r="F68" s="245"/>
      <c r="G68" s="246">
        <v>0</v>
      </c>
      <c r="H68" s="246">
        <v>0</v>
      </c>
      <c r="I68" s="248">
        <f t="shared" si="12"/>
        <v>0</v>
      </c>
      <c r="J68" s="249" t="s">
        <v>37</v>
      </c>
      <c r="K68" s="250"/>
      <c r="L68" s="246">
        <v>0</v>
      </c>
      <c r="M68" s="246">
        <v>0</v>
      </c>
      <c r="N68" s="248">
        <f t="shared" si="13"/>
        <v>0</v>
      </c>
      <c r="O68" s="249" t="s">
        <v>37</v>
      </c>
      <c r="P68" s="250"/>
      <c r="Q68" s="248">
        <f t="shared" si="1"/>
        <v>0</v>
      </c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</row>
    <row r="69" spans="1:126" s="210" customFormat="1" ht="15" hidden="1" customHeight="1" outlineLevel="1" x14ac:dyDescent="0.2">
      <c r="A69" s="306">
        <v>16</v>
      </c>
      <c r="B69" s="304" t="s">
        <v>231</v>
      </c>
      <c r="C69" s="245"/>
      <c r="D69" s="245"/>
      <c r="E69" s="245" t="s">
        <v>231</v>
      </c>
      <c r="F69" s="245"/>
      <c r="G69" s="246">
        <v>0</v>
      </c>
      <c r="H69" s="246">
        <v>0</v>
      </c>
      <c r="I69" s="248">
        <f t="shared" si="12"/>
        <v>0</v>
      </c>
      <c r="J69" s="249" t="s">
        <v>37</v>
      </c>
      <c r="K69" s="250"/>
      <c r="L69" s="246">
        <v>0</v>
      </c>
      <c r="M69" s="246">
        <v>0</v>
      </c>
      <c r="N69" s="248">
        <f t="shared" si="13"/>
        <v>0</v>
      </c>
      <c r="O69" s="249" t="s">
        <v>37</v>
      </c>
      <c r="P69" s="250"/>
      <c r="Q69" s="248">
        <f t="shared" si="1"/>
        <v>0</v>
      </c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</row>
    <row r="70" spans="1:126" ht="15" hidden="1" customHeight="1" outlineLevel="1" x14ac:dyDescent="0.2">
      <c r="A70" s="306">
        <v>16</v>
      </c>
      <c r="B70" s="304" t="s">
        <v>232</v>
      </c>
      <c r="C70" s="245"/>
      <c r="D70" s="245"/>
      <c r="E70" s="245" t="s">
        <v>232</v>
      </c>
      <c r="F70" s="245"/>
      <c r="G70" s="246">
        <v>0</v>
      </c>
      <c r="H70" s="246">
        <v>0</v>
      </c>
      <c r="I70" s="248">
        <f t="shared" si="12"/>
        <v>0</v>
      </c>
      <c r="J70" s="249" t="s">
        <v>37</v>
      </c>
      <c r="K70" s="250"/>
      <c r="L70" s="246">
        <v>0</v>
      </c>
      <c r="M70" s="246">
        <v>0</v>
      </c>
      <c r="N70" s="248">
        <f t="shared" si="13"/>
        <v>0</v>
      </c>
      <c r="O70" s="249" t="s">
        <v>37</v>
      </c>
      <c r="P70" s="250"/>
      <c r="Q70" s="248">
        <f t="shared" si="1"/>
        <v>0</v>
      </c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</row>
    <row r="71" spans="1:126" ht="15" customHeight="1" collapsed="1" x14ac:dyDescent="0.2">
      <c r="A71" s="304"/>
      <c r="B71" s="304"/>
      <c r="C71" s="209"/>
      <c r="D71" s="230" t="s">
        <v>233</v>
      </c>
      <c r="E71" s="230"/>
      <c r="F71" s="230"/>
      <c r="G71" s="232">
        <f>SUM(G72:G76)</f>
        <v>0</v>
      </c>
      <c r="H71" s="232">
        <f>SUM(H72:H76)</f>
        <v>0</v>
      </c>
      <c r="I71" s="234">
        <f>H71-G71</f>
        <v>0</v>
      </c>
      <c r="J71" s="257" t="s">
        <v>37</v>
      </c>
      <c r="K71" s="242"/>
      <c r="L71" s="232">
        <f>SUM(L72:L76)</f>
        <v>0</v>
      </c>
      <c r="M71" s="232">
        <f>SUM(M72:M76)</f>
        <v>0</v>
      </c>
      <c r="N71" s="234">
        <f>M71-L71</f>
        <v>0</v>
      </c>
      <c r="O71" s="257" t="s">
        <v>37</v>
      </c>
      <c r="P71" s="242"/>
      <c r="Q71" s="234">
        <f t="shared" si="1"/>
        <v>0</v>
      </c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</row>
    <row r="72" spans="1:126" ht="15" hidden="1" customHeight="1" outlineLevel="1" x14ac:dyDescent="0.2">
      <c r="A72" s="306">
        <v>16</v>
      </c>
      <c r="B72" s="304" t="s">
        <v>234</v>
      </c>
      <c r="C72" s="245"/>
      <c r="D72" s="245"/>
      <c r="E72" s="245" t="s">
        <v>234</v>
      </c>
      <c r="F72" s="245"/>
      <c r="G72" s="246">
        <v>0</v>
      </c>
      <c r="H72" s="246">
        <v>0</v>
      </c>
      <c r="I72" s="248">
        <f t="shared" ref="I72:I76" si="14">H72-G72</f>
        <v>0</v>
      </c>
      <c r="J72" s="249" t="s">
        <v>37</v>
      </c>
      <c r="K72" s="250"/>
      <c r="L72" s="246">
        <v>0</v>
      </c>
      <c r="M72" s="246">
        <v>0</v>
      </c>
      <c r="N72" s="248">
        <f t="shared" ref="N72:N76" si="15">M72-L72</f>
        <v>0</v>
      </c>
      <c r="O72" s="249" t="s">
        <v>37</v>
      </c>
      <c r="P72" s="250"/>
      <c r="Q72" s="248">
        <f t="shared" si="1"/>
        <v>0</v>
      </c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</row>
    <row r="73" spans="1:126" ht="15" hidden="1" customHeight="1" outlineLevel="1" x14ac:dyDescent="0.2">
      <c r="A73" s="306">
        <v>16</v>
      </c>
      <c r="B73" s="304" t="s">
        <v>235</v>
      </c>
      <c r="C73" s="245"/>
      <c r="D73" s="245"/>
      <c r="E73" s="245" t="s">
        <v>235</v>
      </c>
      <c r="F73" s="245"/>
      <c r="G73" s="246">
        <v>0</v>
      </c>
      <c r="H73" s="246">
        <v>0</v>
      </c>
      <c r="I73" s="248">
        <f t="shared" si="14"/>
        <v>0</v>
      </c>
      <c r="J73" s="249" t="s">
        <v>37</v>
      </c>
      <c r="K73" s="250"/>
      <c r="L73" s="246">
        <v>0</v>
      </c>
      <c r="M73" s="246">
        <v>0</v>
      </c>
      <c r="N73" s="248">
        <f t="shared" si="15"/>
        <v>0</v>
      </c>
      <c r="O73" s="249" t="s">
        <v>37</v>
      </c>
      <c r="P73" s="250"/>
      <c r="Q73" s="248">
        <f t="shared" si="1"/>
        <v>0</v>
      </c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</row>
    <row r="74" spans="1:126" ht="15" hidden="1" customHeight="1" outlineLevel="1" x14ac:dyDescent="0.2">
      <c r="A74" s="306">
        <v>16</v>
      </c>
      <c r="B74" s="304" t="s">
        <v>236</v>
      </c>
      <c r="C74" s="245"/>
      <c r="D74" s="245"/>
      <c r="E74" s="245" t="s">
        <v>236</v>
      </c>
      <c r="F74" s="245"/>
      <c r="G74" s="246">
        <v>0</v>
      </c>
      <c r="H74" s="246">
        <v>0</v>
      </c>
      <c r="I74" s="248">
        <f t="shared" si="14"/>
        <v>0</v>
      </c>
      <c r="J74" s="249" t="s">
        <v>37</v>
      </c>
      <c r="K74" s="250"/>
      <c r="L74" s="246">
        <v>0</v>
      </c>
      <c r="M74" s="246">
        <v>0</v>
      </c>
      <c r="N74" s="248">
        <f t="shared" si="15"/>
        <v>0</v>
      </c>
      <c r="O74" s="249" t="s">
        <v>37</v>
      </c>
      <c r="P74" s="250"/>
      <c r="Q74" s="248">
        <f t="shared" si="1"/>
        <v>0</v>
      </c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</row>
    <row r="75" spans="1:126" s="210" customFormat="1" ht="15" hidden="1" customHeight="1" outlineLevel="1" x14ac:dyDescent="0.2">
      <c r="A75" s="306">
        <v>16</v>
      </c>
      <c r="B75" s="304" t="s">
        <v>237</v>
      </c>
      <c r="C75" s="243"/>
      <c r="D75" s="243"/>
      <c r="E75" s="245" t="s">
        <v>237</v>
      </c>
      <c r="F75" s="245"/>
      <c r="G75" s="246">
        <v>0</v>
      </c>
      <c r="H75" s="246">
        <v>0</v>
      </c>
      <c r="I75" s="248">
        <f t="shared" si="14"/>
        <v>0</v>
      </c>
      <c r="J75" s="249" t="s">
        <v>37</v>
      </c>
      <c r="K75" s="250"/>
      <c r="L75" s="246">
        <v>0</v>
      </c>
      <c r="M75" s="246">
        <v>0</v>
      </c>
      <c r="N75" s="248">
        <f t="shared" si="15"/>
        <v>0</v>
      </c>
      <c r="O75" s="249" t="s">
        <v>37</v>
      </c>
      <c r="P75" s="250"/>
      <c r="Q75" s="248">
        <f t="shared" si="1"/>
        <v>0</v>
      </c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</row>
    <row r="76" spans="1:126" s="210" customFormat="1" ht="15" hidden="1" customHeight="1" outlineLevel="1" x14ac:dyDescent="0.2">
      <c r="A76" s="306">
        <v>16</v>
      </c>
      <c r="B76" s="304" t="s">
        <v>238</v>
      </c>
      <c r="C76" s="243"/>
      <c r="D76" s="243"/>
      <c r="E76" s="245" t="s">
        <v>238</v>
      </c>
      <c r="F76" s="245"/>
      <c r="G76" s="246">
        <v>0</v>
      </c>
      <c r="H76" s="246">
        <v>0</v>
      </c>
      <c r="I76" s="248">
        <f t="shared" si="14"/>
        <v>0</v>
      </c>
      <c r="J76" s="249" t="s">
        <v>37</v>
      </c>
      <c r="K76" s="250"/>
      <c r="L76" s="246">
        <v>0</v>
      </c>
      <c r="M76" s="246">
        <v>0</v>
      </c>
      <c r="N76" s="248">
        <f t="shared" si="15"/>
        <v>0</v>
      </c>
      <c r="O76" s="249" t="s">
        <v>37</v>
      </c>
      <c r="P76" s="250"/>
      <c r="Q76" s="248">
        <f t="shared" si="1"/>
        <v>0</v>
      </c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</row>
    <row r="77" spans="1:126" ht="15" customHeight="1" collapsed="1" x14ac:dyDescent="0.2">
      <c r="A77" s="304"/>
      <c r="B77" s="304"/>
      <c r="C77" s="209"/>
      <c r="D77" s="230" t="s">
        <v>239</v>
      </c>
      <c r="E77" s="230"/>
      <c r="F77" s="230"/>
      <c r="G77" s="232">
        <f>SUM(G78)</f>
        <v>0</v>
      </c>
      <c r="H77" s="232">
        <f>SUM(H78)</f>
        <v>0</v>
      </c>
      <c r="I77" s="234">
        <f>H77-G77</f>
        <v>0</v>
      </c>
      <c r="J77" s="257" t="s">
        <v>37</v>
      </c>
      <c r="K77" s="242"/>
      <c r="L77" s="232">
        <f>SUM(L78)</f>
        <v>0</v>
      </c>
      <c r="M77" s="232">
        <f>SUM(M78)</f>
        <v>0</v>
      </c>
      <c r="N77" s="234">
        <f>M77-L77</f>
        <v>0</v>
      </c>
      <c r="O77" s="257" t="s">
        <v>37</v>
      </c>
      <c r="P77" s="242"/>
      <c r="Q77" s="234">
        <f t="shared" si="1"/>
        <v>0</v>
      </c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</row>
    <row r="78" spans="1:126" ht="15" hidden="1" customHeight="1" outlineLevel="1" x14ac:dyDescent="0.2">
      <c r="A78" s="306">
        <v>16</v>
      </c>
      <c r="B78" s="304" t="s">
        <v>240</v>
      </c>
      <c r="C78" s="245"/>
      <c r="D78" s="245"/>
      <c r="E78" s="245" t="s">
        <v>240</v>
      </c>
      <c r="F78" s="245"/>
      <c r="G78" s="246">
        <v>0</v>
      </c>
      <c r="H78" s="246">
        <v>0</v>
      </c>
      <c r="I78" s="248">
        <f t="shared" ref="I78" si="16">H78-G78</f>
        <v>0</v>
      </c>
      <c r="J78" s="249" t="s">
        <v>37</v>
      </c>
      <c r="K78" s="250"/>
      <c r="L78" s="246">
        <v>0</v>
      </c>
      <c r="M78" s="246">
        <v>0</v>
      </c>
      <c r="N78" s="248">
        <f t="shared" ref="N78" si="17">M78-L78</f>
        <v>0</v>
      </c>
      <c r="O78" s="249" t="s">
        <v>37</v>
      </c>
      <c r="P78" s="250"/>
      <c r="Q78" s="248">
        <f t="shared" si="1"/>
        <v>0</v>
      </c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</row>
    <row r="79" spans="1:126" ht="15" customHeight="1" collapsed="1" x14ac:dyDescent="0.2">
      <c r="A79" s="304"/>
      <c r="B79" s="304"/>
      <c r="C79" s="209"/>
      <c r="D79" s="230" t="s">
        <v>241</v>
      </c>
      <c r="E79" s="230"/>
      <c r="F79" s="230"/>
      <c r="G79" s="232">
        <f>SUM(G80)</f>
        <v>0</v>
      </c>
      <c r="H79" s="232">
        <f>SUM(H80)</f>
        <v>0</v>
      </c>
      <c r="I79" s="234">
        <f>H79-G79</f>
        <v>0</v>
      </c>
      <c r="J79" s="257" t="s">
        <v>37</v>
      </c>
      <c r="K79" s="242"/>
      <c r="L79" s="232">
        <f>SUM(L80)</f>
        <v>0</v>
      </c>
      <c r="M79" s="232">
        <f>SUM(M80)</f>
        <v>0</v>
      </c>
      <c r="N79" s="234">
        <f>M79-L79</f>
        <v>0</v>
      </c>
      <c r="O79" s="257" t="s">
        <v>37</v>
      </c>
      <c r="P79" s="242"/>
      <c r="Q79" s="234">
        <f t="shared" ref="Q79:Q81" si="18">M79-H79</f>
        <v>0</v>
      </c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</row>
    <row r="80" spans="1:126" ht="15" hidden="1" customHeight="1" outlineLevel="1" x14ac:dyDescent="0.2">
      <c r="A80" s="306">
        <v>16</v>
      </c>
      <c r="B80" s="304" t="s">
        <v>242</v>
      </c>
      <c r="C80" s="245"/>
      <c r="D80" s="245"/>
      <c r="E80" s="245" t="s">
        <v>243</v>
      </c>
      <c r="F80" s="245"/>
      <c r="G80" s="246">
        <v>0</v>
      </c>
      <c r="H80" s="246">
        <v>0</v>
      </c>
      <c r="I80" s="248">
        <f t="shared" ref="I80" si="19">H80-G80</f>
        <v>0</v>
      </c>
      <c r="J80" s="249" t="s">
        <v>37</v>
      </c>
      <c r="K80" s="250"/>
      <c r="L80" s="246">
        <v>0</v>
      </c>
      <c r="M80" s="246">
        <v>0</v>
      </c>
      <c r="N80" s="248">
        <f t="shared" ref="N80" si="20">M80-L80</f>
        <v>0</v>
      </c>
      <c r="O80" s="249" t="s">
        <v>37</v>
      </c>
      <c r="P80" s="250"/>
      <c r="Q80" s="248">
        <f t="shared" si="18"/>
        <v>0</v>
      </c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</row>
    <row r="81" spans="1:126" s="272" customFormat="1" ht="15" customHeight="1" collapsed="1" x14ac:dyDescent="0.2">
      <c r="A81" s="288"/>
      <c r="B81" s="288"/>
      <c r="C81" s="260" t="s">
        <v>244</v>
      </c>
      <c r="D81" s="260"/>
      <c r="E81" s="260"/>
      <c r="F81" s="260"/>
      <c r="G81" s="262">
        <f>SUM(G15,G61,G71,G77,G79)</f>
        <v>0</v>
      </c>
      <c r="H81" s="262">
        <f>SUM(H15,H61,H71,H77,H79)</f>
        <v>0</v>
      </c>
      <c r="I81" s="264">
        <f>H81-G81</f>
        <v>0</v>
      </c>
      <c r="J81" s="265" t="s">
        <v>37</v>
      </c>
      <c r="K81" s="266"/>
      <c r="L81" s="262">
        <f>SUM(L15,L61,L71,L77,L79)</f>
        <v>0</v>
      </c>
      <c r="M81" s="262">
        <f>SUM(M15,M61,M71,M77,M79)</f>
        <v>0</v>
      </c>
      <c r="N81" s="264">
        <f>M81-L81</f>
        <v>0</v>
      </c>
      <c r="O81" s="265" t="s">
        <v>37</v>
      </c>
      <c r="P81" s="266"/>
      <c r="Q81" s="264">
        <f t="shared" si="18"/>
        <v>0</v>
      </c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</row>
    <row r="82" spans="1:126" ht="15" customHeight="1" x14ac:dyDescent="0.2">
      <c r="C82" s="209" t="s">
        <v>33</v>
      </c>
      <c r="D82" s="209"/>
      <c r="E82" s="209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</row>
    <row r="83" spans="1:126" x14ac:dyDescent="0.2">
      <c r="C83" s="310" t="s">
        <v>1</v>
      </c>
      <c r="H83" s="276"/>
      <c r="L83" s="275"/>
      <c r="M83" s="275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</row>
    <row r="84" spans="1:126" x14ac:dyDescent="0.2"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</row>
    <row r="85" spans="1:126" x14ac:dyDescent="0.2">
      <c r="H85" s="277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</row>
    <row r="86" spans="1:126" x14ac:dyDescent="0.2"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</row>
    <row r="87" spans="1:126" x14ac:dyDescent="0.2"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</row>
    <row r="88" spans="1:126" x14ac:dyDescent="0.2"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</row>
    <row r="89" spans="1:126" x14ac:dyDescent="0.2"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</row>
    <row r="90" spans="1:126" x14ac:dyDescent="0.2"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</row>
    <row r="91" spans="1:126" x14ac:dyDescent="0.2"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</row>
    <row r="92" spans="1:126" x14ac:dyDescent="0.2"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</row>
    <row r="93" spans="1:126" x14ac:dyDescent="0.2"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</row>
    <row r="94" spans="1:126" x14ac:dyDescent="0.2"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</row>
    <row r="95" spans="1:126" x14ac:dyDescent="0.2"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</row>
    <row r="96" spans="1:126" x14ac:dyDescent="0.2"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</row>
  </sheetData>
  <mergeCells count="1">
    <mergeCell ref="D8:F8"/>
  </mergeCells>
  <conditionalFormatting sqref="G10:O10">
    <cfRule type="cellIs" dxfId="2" priority="3" operator="equal">
      <formula>0</formula>
    </cfRule>
  </conditionalFormatting>
  <conditionalFormatting sqref="P10">
    <cfRule type="cellIs" dxfId="1" priority="2" operator="equal">
      <formula>0</formula>
    </cfRule>
  </conditionalFormatting>
  <conditionalFormatting sqref="Q10">
    <cfRule type="cellIs" dxfId="0" priority="1" operator="equal">
      <formula>0</formula>
    </cfRule>
  </conditionalFormatting>
  <pageMargins left="0.31496062992125984" right="0.31496062992125984" top="0.59055118110236227" bottom="0.19685039370078741" header="0.31496062992125984" footer="0.11811023622047245"/>
  <pageSetup paperSize="9" scale="3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8">
    <pageSetUpPr fitToPage="1"/>
  </sheetPr>
  <dimension ref="A1:I51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</cols>
  <sheetData>
    <row r="1" spans="1:9" x14ac:dyDescent="0.25">
      <c r="A1" s="509" t="s">
        <v>330</v>
      </c>
    </row>
    <row r="2" spans="1:9" ht="15" customHeight="1" x14ac:dyDescent="0.25">
      <c r="A2" s="547" t="s">
        <v>117</v>
      </c>
      <c r="B2" s="547"/>
      <c r="C2" s="547"/>
      <c r="D2" s="122" t="s">
        <v>11</v>
      </c>
      <c r="E2" s="52"/>
      <c r="F2" s="550" t="s">
        <v>12</v>
      </c>
      <c r="G2" s="550"/>
      <c r="H2" s="550"/>
      <c r="I2" s="550"/>
    </row>
    <row r="3" spans="1:9" ht="15" customHeight="1" x14ac:dyDescent="0.25">
      <c r="A3" s="548"/>
      <c r="B3" s="548"/>
      <c r="C3" s="548"/>
      <c r="D3" s="53" t="s">
        <v>34</v>
      </c>
      <c r="E3" s="53"/>
      <c r="F3" s="551" t="s">
        <v>35</v>
      </c>
      <c r="G3" s="551" t="e">
        <v>#N/A</v>
      </c>
      <c r="H3" s="542" t="s">
        <v>14</v>
      </c>
      <c r="I3" s="542"/>
    </row>
    <row r="4" spans="1:9" ht="15" customHeight="1" x14ac:dyDescent="0.25">
      <c r="A4" s="549"/>
      <c r="B4" s="549"/>
      <c r="C4" s="549"/>
      <c r="D4" s="55">
        <v>2025</v>
      </c>
      <c r="E4" s="56"/>
      <c r="F4" s="55">
        <v>2024</v>
      </c>
      <c r="G4" s="55">
        <v>2025</v>
      </c>
      <c r="H4" s="57" t="s">
        <v>15</v>
      </c>
      <c r="I4" s="57" t="s">
        <v>16</v>
      </c>
    </row>
    <row r="5" spans="1:9" ht="15" customHeight="1" x14ac:dyDescent="0.25">
      <c r="A5" s="123" t="s">
        <v>27</v>
      </c>
      <c r="B5" s="123"/>
      <c r="C5" s="124"/>
      <c r="D5" s="15">
        <v>8002.0030866199977</v>
      </c>
      <c r="E5" s="46"/>
      <c r="F5" s="15">
        <v>45953.570152180007</v>
      </c>
      <c r="G5" s="15">
        <v>47105.254760819997</v>
      </c>
      <c r="H5" s="29">
        <v>1151.6846086399892</v>
      </c>
      <c r="I5" s="64">
        <v>2.5061918036532571E-2</v>
      </c>
    </row>
    <row r="6" spans="1:9" ht="15" customHeight="1" x14ac:dyDescent="0.25">
      <c r="A6" s="84" t="s">
        <v>42</v>
      </c>
      <c r="B6" s="84"/>
      <c r="C6" s="47"/>
      <c r="D6" s="85">
        <v>5844.5673412099986</v>
      </c>
      <c r="E6" s="70"/>
      <c r="F6" s="85">
        <v>32109.053299790008</v>
      </c>
      <c r="G6" s="85">
        <v>33626.686207719991</v>
      </c>
      <c r="H6" s="71">
        <v>1517.632907929983</v>
      </c>
      <c r="I6" s="86">
        <v>4.7264953399915655E-2</v>
      </c>
    </row>
    <row r="7" spans="1:9" ht="15" customHeight="1" x14ac:dyDescent="0.25">
      <c r="A7" s="131" t="s">
        <v>43</v>
      </c>
      <c r="B7" s="23" t="s">
        <v>44</v>
      </c>
      <c r="C7" s="132"/>
      <c r="D7" s="133">
        <v>8.3252E-4</v>
      </c>
      <c r="E7" s="88"/>
      <c r="F7" s="133">
        <v>1.0273470000000002E-2</v>
      </c>
      <c r="G7" s="133">
        <v>6.1154199999999999E-3</v>
      </c>
      <c r="H7" s="134">
        <v>-4.1580500000000017E-3</v>
      </c>
      <c r="I7" s="119" t="s">
        <v>37</v>
      </c>
    </row>
    <row r="8" spans="1:9" ht="15" customHeight="1" x14ac:dyDescent="0.25">
      <c r="A8" s="131" t="s">
        <v>45</v>
      </c>
      <c r="B8" s="23" t="s">
        <v>46</v>
      </c>
      <c r="C8" s="132"/>
      <c r="D8" s="133">
        <v>8.7626190000000007E-2</v>
      </c>
      <c r="E8" s="88"/>
      <c r="F8" s="133">
        <v>0.84233659999999988</v>
      </c>
      <c r="G8" s="133">
        <v>0.88909894999999972</v>
      </c>
      <c r="H8" s="134">
        <v>4.6762349999999842E-2</v>
      </c>
      <c r="I8" s="119">
        <v>5.5515039949587619E-2</v>
      </c>
    </row>
    <row r="9" spans="1:9" ht="15" customHeight="1" x14ac:dyDescent="0.25">
      <c r="A9" s="131" t="s">
        <v>47</v>
      </c>
      <c r="B9" s="23" t="s">
        <v>48</v>
      </c>
      <c r="C9" s="132"/>
      <c r="D9" s="133">
        <v>1.15242E-2</v>
      </c>
      <c r="E9" s="88"/>
      <c r="F9" s="133">
        <v>0.10253004000000002</v>
      </c>
      <c r="G9" s="133">
        <v>8.4786139999999996E-2</v>
      </c>
      <c r="H9" s="134">
        <v>-1.7743900000000021E-2</v>
      </c>
      <c r="I9" s="119">
        <v>-0.17306050012269591</v>
      </c>
    </row>
    <row r="10" spans="1:9" ht="15" customHeight="1" x14ac:dyDescent="0.25">
      <c r="A10" s="131" t="s">
        <v>49</v>
      </c>
      <c r="B10" s="23" t="s">
        <v>50</v>
      </c>
      <c r="C10" s="132"/>
      <c r="D10" s="133">
        <v>7.7129E-4</v>
      </c>
      <c r="E10" s="88"/>
      <c r="F10" s="133">
        <v>7.3155399999999988E-3</v>
      </c>
      <c r="G10" s="133">
        <v>5.62774E-3</v>
      </c>
      <c r="H10" s="134">
        <v>-1.6877999999999988E-3</v>
      </c>
      <c r="I10" s="119" t="s">
        <v>37</v>
      </c>
    </row>
    <row r="11" spans="1:9" ht="15" customHeight="1" x14ac:dyDescent="0.25">
      <c r="A11" s="131" t="s">
        <v>51</v>
      </c>
      <c r="B11" s="23" t="s">
        <v>52</v>
      </c>
      <c r="C11" s="132"/>
      <c r="D11" s="133">
        <v>8.9106199999999993E-3</v>
      </c>
      <c r="E11" s="88"/>
      <c r="F11" s="133">
        <v>7.8995370000000009E-2</v>
      </c>
      <c r="G11" s="133">
        <v>7.0487610000000006E-2</v>
      </c>
      <c r="H11" s="134">
        <v>-8.5077600000000031E-3</v>
      </c>
      <c r="I11" s="119">
        <v>-0.10769947656425938</v>
      </c>
    </row>
    <row r="12" spans="1:9" ht="15" customHeight="1" x14ac:dyDescent="0.25">
      <c r="A12" s="131" t="s">
        <v>53</v>
      </c>
      <c r="B12" s="23" t="s">
        <v>54</v>
      </c>
      <c r="C12" s="132"/>
      <c r="D12" s="133">
        <v>9.5763400000000009E-3</v>
      </c>
      <c r="E12" s="88"/>
      <c r="F12" s="133">
        <v>4.2291469999999991E-2</v>
      </c>
      <c r="G12" s="133">
        <v>6.9944739999999991E-2</v>
      </c>
      <c r="H12" s="134">
        <v>2.7653270000000001E-2</v>
      </c>
      <c r="I12" s="119" t="s">
        <v>37</v>
      </c>
    </row>
    <row r="13" spans="1:9" ht="15" customHeight="1" x14ac:dyDescent="0.25">
      <c r="A13" s="136">
        <v>10</v>
      </c>
      <c r="B13" s="23" t="s">
        <v>56</v>
      </c>
      <c r="C13" s="132"/>
      <c r="D13" s="133">
        <v>0.38810553000000003</v>
      </c>
      <c r="E13" s="88"/>
      <c r="F13" s="133">
        <v>2.6327809599999994</v>
      </c>
      <c r="G13" s="133">
        <v>2.6439697499999992</v>
      </c>
      <c r="H13" s="134">
        <v>1.1188789999999837E-2</v>
      </c>
      <c r="I13" s="119">
        <v>4.2497990413907782E-3</v>
      </c>
    </row>
    <row r="14" spans="1:9" ht="15" customHeight="1" x14ac:dyDescent="0.25">
      <c r="A14" s="136">
        <v>11</v>
      </c>
      <c r="B14" s="23" t="s">
        <v>58</v>
      </c>
      <c r="C14" s="132"/>
      <c r="D14" s="133">
        <v>15.803361450000001</v>
      </c>
      <c r="E14" s="88"/>
      <c r="F14" s="133">
        <v>83.730414630000027</v>
      </c>
      <c r="G14" s="133">
        <v>84.578890739999991</v>
      </c>
      <c r="H14" s="134">
        <v>0.84847610999996448</v>
      </c>
      <c r="I14" s="119">
        <v>1.0133427784268401E-2</v>
      </c>
    </row>
    <row r="15" spans="1:9" ht="15" customHeight="1" x14ac:dyDescent="0.25">
      <c r="A15" s="136">
        <v>12</v>
      </c>
      <c r="B15" s="23" t="s">
        <v>60</v>
      </c>
      <c r="C15" s="132"/>
      <c r="D15" s="133">
        <v>0.21388536999999999</v>
      </c>
      <c r="E15" s="88"/>
      <c r="F15" s="133">
        <v>3.2374844100000013</v>
      </c>
      <c r="G15" s="133">
        <v>3.5461212000000004</v>
      </c>
      <c r="H15" s="134">
        <v>0.30863678999999911</v>
      </c>
      <c r="I15" s="119">
        <v>9.5332286094313323E-2</v>
      </c>
    </row>
    <row r="16" spans="1:9" ht="15" customHeight="1" x14ac:dyDescent="0.25">
      <c r="A16" s="136">
        <v>13</v>
      </c>
      <c r="B16" s="23" t="s">
        <v>62</v>
      </c>
      <c r="C16" s="132"/>
      <c r="D16" s="133">
        <v>95.070696510000005</v>
      </c>
      <c r="E16" s="88"/>
      <c r="F16" s="133">
        <v>649.81332114999987</v>
      </c>
      <c r="G16" s="133">
        <v>664.49084856999957</v>
      </c>
      <c r="H16" s="134">
        <v>14.677527419999706</v>
      </c>
      <c r="I16" s="119">
        <v>2.2587298447536153E-2</v>
      </c>
    </row>
    <row r="17" spans="1:9" ht="15" customHeight="1" x14ac:dyDescent="0.25">
      <c r="A17" s="136">
        <v>14</v>
      </c>
      <c r="B17" s="23" t="s">
        <v>64</v>
      </c>
      <c r="C17" s="132"/>
      <c r="D17" s="133">
        <v>3.3002524099999992</v>
      </c>
      <c r="E17" s="88"/>
      <c r="F17" s="133">
        <v>30.410353649999998</v>
      </c>
      <c r="G17" s="133">
        <v>26.508807640000015</v>
      </c>
      <c r="H17" s="134">
        <v>-3.9015460099999828</v>
      </c>
      <c r="I17" s="119">
        <v>-0.12829663393276525</v>
      </c>
    </row>
    <row r="18" spans="1:9" ht="15" customHeight="1" x14ac:dyDescent="0.25">
      <c r="A18" s="136">
        <v>15</v>
      </c>
      <c r="B18" s="23" t="s">
        <v>66</v>
      </c>
      <c r="C18" s="132"/>
      <c r="D18" s="133">
        <v>27.711122729999996</v>
      </c>
      <c r="E18" s="88"/>
      <c r="F18" s="133">
        <v>140.35106339000012</v>
      </c>
      <c r="G18" s="133">
        <v>128.27577531000003</v>
      </c>
      <c r="H18" s="134">
        <v>-12.075288080000092</v>
      </c>
      <c r="I18" s="119">
        <v>-8.6036313429602718E-2</v>
      </c>
    </row>
    <row r="19" spans="1:9" ht="15" customHeight="1" x14ac:dyDescent="0.25">
      <c r="A19" s="136">
        <v>16</v>
      </c>
      <c r="B19" s="23" t="s">
        <v>67</v>
      </c>
      <c r="C19" s="132"/>
      <c r="D19" s="133">
        <v>5688.7323190799989</v>
      </c>
      <c r="E19" s="88"/>
      <c r="F19" s="133">
        <v>31175.067031110008</v>
      </c>
      <c r="G19" s="133">
        <v>32686.498687689993</v>
      </c>
      <c r="H19" s="134">
        <v>1511.4316565799854</v>
      </c>
      <c r="I19" s="119">
        <v>4.8482065975085309E-2</v>
      </c>
    </row>
    <row r="20" spans="1:9" ht="15" customHeight="1" x14ac:dyDescent="0.25">
      <c r="A20" s="136">
        <v>17</v>
      </c>
      <c r="B20" s="23" t="s">
        <v>69</v>
      </c>
      <c r="C20" s="132"/>
      <c r="D20" s="133">
        <v>1.22420102</v>
      </c>
      <c r="E20" s="88"/>
      <c r="F20" s="133">
        <v>0.29784260000000001</v>
      </c>
      <c r="G20" s="133">
        <v>8.8825469099999967</v>
      </c>
      <c r="H20" s="134">
        <v>8.5847043099999976</v>
      </c>
      <c r="I20" s="119" t="s">
        <v>37</v>
      </c>
    </row>
    <row r="21" spans="1:9" ht="15" customHeight="1" x14ac:dyDescent="0.25">
      <c r="A21" s="136">
        <v>18</v>
      </c>
      <c r="B21" s="23" t="s">
        <v>71</v>
      </c>
      <c r="C21" s="132"/>
      <c r="D21" s="133">
        <v>12.004155950000001</v>
      </c>
      <c r="E21" s="88"/>
      <c r="F21" s="133">
        <v>22.429265399999998</v>
      </c>
      <c r="G21" s="133">
        <v>20.134499310000002</v>
      </c>
      <c r="H21" s="134">
        <v>-2.294766089999996</v>
      </c>
      <c r="I21" s="119">
        <v>-0.10231124600273334</v>
      </c>
    </row>
    <row r="22" spans="1:9" ht="15" customHeight="1" x14ac:dyDescent="0.25">
      <c r="A22" s="84" t="s">
        <v>72</v>
      </c>
      <c r="B22" s="47"/>
      <c r="C22" s="47"/>
      <c r="D22" s="85">
        <v>1768.8164542</v>
      </c>
      <c r="E22" s="70"/>
      <c r="F22" s="85">
        <v>10271.519908910002</v>
      </c>
      <c r="G22" s="85">
        <v>10597.080412949999</v>
      </c>
      <c r="H22" s="71">
        <v>325.56050403999689</v>
      </c>
      <c r="I22" s="86">
        <v>3.1695455680087914E-2</v>
      </c>
    </row>
    <row r="23" spans="1:9" ht="15" customHeight="1" x14ac:dyDescent="0.25">
      <c r="A23" s="136">
        <v>20</v>
      </c>
      <c r="B23" s="23" t="s">
        <v>73</v>
      </c>
      <c r="C23" s="132"/>
      <c r="D23" s="133">
        <v>872.70449189999999</v>
      </c>
      <c r="E23" s="88"/>
      <c r="F23" s="133">
        <v>4561.4601657900012</v>
      </c>
      <c r="G23" s="133">
        <v>4709.4103560900003</v>
      </c>
      <c r="H23" s="134">
        <v>147.95019029999912</v>
      </c>
      <c r="I23" s="119">
        <v>3.2434831155513377E-2</v>
      </c>
    </row>
    <row r="24" spans="1:9" ht="15" customHeight="1" x14ac:dyDescent="0.25">
      <c r="A24" s="136">
        <v>21</v>
      </c>
      <c r="B24" s="23" t="s">
        <v>75</v>
      </c>
      <c r="C24" s="132"/>
      <c r="D24" s="133">
        <v>0.28147243999999999</v>
      </c>
      <c r="E24" s="88"/>
      <c r="F24" s="133">
        <v>552.50962256999969</v>
      </c>
      <c r="G24" s="133">
        <v>640.31459609999979</v>
      </c>
      <c r="H24" s="134">
        <v>87.804973530000098</v>
      </c>
      <c r="I24" s="119">
        <v>0.15892026119214919</v>
      </c>
    </row>
    <row r="25" spans="1:9" ht="15" customHeight="1" x14ac:dyDescent="0.25">
      <c r="A25" s="136">
        <v>22</v>
      </c>
      <c r="B25" s="23" t="s">
        <v>77</v>
      </c>
      <c r="C25" s="132"/>
      <c r="D25" s="133">
        <v>5.47253159</v>
      </c>
      <c r="E25" s="88"/>
      <c r="F25" s="133">
        <v>29.809970710000002</v>
      </c>
      <c r="G25" s="133">
        <v>31.035693509999998</v>
      </c>
      <c r="H25" s="134">
        <v>1.2257227999999962</v>
      </c>
      <c r="I25" s="119">
        <v>4.1117880051751099E-2</v>
      </c>
    </row>
    <row r="26" spans="1:9" ht="15" customHeight="1" x14ac:dyDescent="0.25">
      <c r="A26" s="136">
        <v>23</v>
      </c>
      <c r="B26" s="23" t="s">
        <v>79</v>
      </c>
      <c r="C26" s="132"/>
      <c r="D26" s="133">
        <v>162.61975524999997</v>
      </c>
      <c r="E26" s="88"/>
      <c r="F26" s="133">
        <v>1137.1575302700005</v>
      </c>
      <c r="G26" s="133">
        <v>1070.7944275499999</v>
      </c>
      <c r="H26" s="134">
        <v>-66.363102720000597</v>
      </c>
      <c r="I26" s="119">
        <v>-5.8358759409739558E-2</v>
      </c>
    </row>
    <row r="27" spans="1:9" ht="15" customHeight="1" x14ac:dyDescent="0.25">
      <c r="A27" s="136">
        <v>24</v>
      </c>
      <c r="B27" s="23" t="s">
        <v>81</v>
      </c>
      <c r="C27" s="132"/>
      <c r="D27" s="133">
        <v>0.63926494</v>
      </c>
      <c r="E27" s="88"/>
      <c r="F27" s="133">
        <v>29.696354419999999</v>
      </c>
      <c r="G27" s="133">
        <v>34.557546619999989</v>
      </c>
      <c r="H27" s="134">
        <v>4.8611921999999907</v>
      </c>
      <c r="I27" s="119">
        <v>0.16369659828433547</v>
      </c>
    </row>
    <row r="28" spans="1:9" ht="15" customHeight="1" x14ac:dyDescent="0.25">
      <c r="A28" s="136">
        <v>25</v>
      </c>
      <c r="B28" s="23" t="s">
        <v>83</v>
      </c>
      <c r="C28" s="132"/>
      <c r="D28" s="133">
        <v>727.09893807999993</v>
      </c>
      <c r="E28" s="88"/>
      <c r="F28" s="133">
        <v>3960.8862651500003</v>
      </c>
      <c r="G28" s="133">
        <v>4110.967793079999</v>
      </c>
      <c r="H28" s="134">
        <v>150.08152792999863</v>
      </c>
      <c r="I28" s="119">
        <v>3.7890895593366558E-2</v>
      </c>
    </row>
    <row r="29" spans="1:9" ht="15" customHeight="1" x14ac:dyDescent="0.25">
      <c r="A29" s="84" t="s">
        <v>118</v>
      </c>
      <c r="B29" s="47"/>
      <c r="C29" s="47"/>
      <c r="D29" s="85">
        <v>7.1223304799999987</v>
      </c>
      <c r="E29" s="70"/>
      <c r="F29" s="85">
        <v>56.125567540000013</v>
      </c>
      <c r="G29" s="85">
        <v>39.323282519999971</v>
      </c>
      <c r="H29" s="71">
        <v>-16.802285020000042</v>
      </c>
      <c r="I29" s="86">
        <v>-0.2993695343574968</v>
      </c>
    </row>
    <row r="30" spans="1:9" ht="15" customHeight="1" x14ac:dyDescent="0.25">
      <c r="A30" s="136">
        <v>30</v>
      </c>
      <c r="B30" s="23" t="s">
        <v>86</v>
      </c>
      <c r="C30" s="132"/>
      <c r="D30" s="133">
        <v>5.5593569399999989</v>
      </c>
      <c r="E30" s="88"/>
      <c r="F30" s="133">
        <v>51.969220470000018</v>
      </c>
      <c r="G30" s="133">
        <v>34.072313909999977</v>
      </c>
      <c r="H30" s="134">
        <v>-17.896906560000041</v>
      </c>
      <c r="I30" s="119">
        <v>-0.34437512046830276</v>
      </c>
    </row>
    <row r="31" spans="1:9" ht="15" customHeight="1" x14ac:dyDescent="0.25">
      <c r="A31" s="136">
        <v>31</v>
      </c>
      <c r="B31" s="23" t="s">
        <v>88</v>
      </c>
      <c r="C31" s="132"/>
      <c r="D31" s="133">
        <v>0.20088533999999997</v>
      </c>
      <c r="E31" s="88"/>
      <c r="F31" s="133">
        <v>1.73926811</v>
      </c>
      <c r="G31" s="133">
        <v>1.92584047</v>
      </c>
      <c r="H31" s="134">
        <v>0.18657235999999999</v>
      </c>
      <c r="I31" s="119">
        <v>0.10727061510947844</v>
      </c>
    </row>
    <row r="32" spans="1:9" ht="15" customHeight="1" x14ac:dyDescent="0.25">
      <c r="A32" s="136">
        <v>32</v>
      </c>
      <c r="B32" s="23" t="s">
        <v>90</v>
      </c>
      <c r="C32" s="132"/>
      <c r="D32" s="133">
        <v>0.50097871999999999</v>
      </c>
      <c r="E32" s="88"/>
      <c r="F32" s="133">
        <v>1.6831721599999991</v>
      </c>
      <c r="G32" s="133">
        <v>2.4070311899999992</v>
      </c>
      <c r="H32" s="134">
        <v>0.72385903000000007</v>
      </c>
      <c r="I32" s="119">
        <v>0.43005644176053881</v>
      </c>
    </row>
    <row r="33" spans="1:9" ht="15" customHeight="1" x14ac:dyDescent="0.25">
      <c r="A33" s="136">
        <v>33</v>
      </c>
      <c r="B33" s="23" t="s">
        <v>92</v>
      </c>
      <c r="C33" s="132"/>
      <c r="D33" s="133">
        <v>0.86110947999999998</v>
      </c>
      <c r="E33" s="88"/>
      <c r="F33" s="133">
        <v>0.73390679999999997</v>
      </c>
      <c r="G33" s="133">
        <v>0.91809695000000002</v>
      </c>
      <c r="H33" s="134">
        <v>0.18419015000000005</v>
      </c>
      <c r="I33" s="119">
        <v>0.25097212616097853</v>
      </c>
    </row>
    <row r="34" spans="1:9" ht="15" customHeight="1" x14ac:dyDescent="0.25">
      <c r="A34" s="136">
        <v>34</v>
      </c>
      <c r="B34" s="23" t="s">
        <v>94</v>
      </c>
      <c r="C34" s="132"/>
      <c r="D34" s="133">
        <v>0</v>
      </c>
      <c r="E34" s="88"/>
      <c r="F34" s="133">
        <v>0</v>
      </c>
      <c r="G34" s="133">
        <v>0</v>
      </c>
      <c r="H34" s="134">
        <v>0</v>
      </c>
      <c r="I34" s="119" t="s">
        <v>37</v>
      </c>
    </row>
    <row r="35" spans="1:9" ht="15" customHeight="1" x14ac:dyDescent="0.25">
      <c r="A35" s="84" t="s">
        <v>95</v>
      </c>
      <c r="B35" s="47"/>
      <c r="C35" s="47"/>
      <c r="D35" s="85">
        <v>358.13505720000001</v>
      </c>
      <c r="E35" s="70"/>
      <c r="F35" s="85">
        <v>2166.7189003599997</v>
      </c>
      <c r="G35" s="85">
        <v>1738.9085473299999</v>
      </c>
      <c r="H35" s="71">
        <v>-427.81035302999976</v>
      </c>
      <c r="I35" s="86">
        <v>-0.19744617216331994</v>
      </c>
    </row>
    <row r="36" spans="1:9" ht="15" customHeight="1" x14ac:dyDescent="0.25">
      <c r="A36" s="136">
        <v>40</v>
      </c>
      <c r="B36" s="23" t="s">
        <v>97</v>
      </c>
      <c r="C36" s="132"/>
      <c r="D36" s="133">
        <v>10.210309480000001</v>
      </c>
      <c r="E36" s="88"/>
      <c r="F36" s="133">
        <v>53.651423639999997</v>
      </c>
      <c r="G36" s="133">
        <v>529.39292373000023</v>
      </c>
      <c r="H36" s="134">
        <v>475.74150009000022</v>
      </c>
      <c r="I36" s="119">
        <v>8.8672670325062839</v>
      </c>
    </row>
    <row r="37" spans="1:9" ht="15" customHeight="1" x14ac:dyDescent="0.25">
      <c r="A37" s="136">
        <v>41</v>
      </c>
      <c r="B37" s="23" t="s">
        <v>99</v>
      </c>
      <c r="C37" s="132"/>
      <c r="D37" s="133">
        <v>60.863637919999995</v>
      </c>
      <c r="E37" s="88"/>
      <c r="F37" s="133">
        <v>243.25075288000002</v>
      </c>
      <c r="G37" s="133">
        <v>227.05361293999997</v>
      </c>
      <c r="H37" s="134">
        <v>-16.197139940000056</v>
      </c>
      <c r="I37" s="119">
        <v>-6.6586186263482561E-2</v>
      </c>
    </row>
    <row r="38" spans="1:9" ht="15" customHeight="1" x14ac:dyDescent="0.25">
      <c r="A38" s="136">
        <v>42</v>
      </c>
      <c r="B38" s="23" t="s">
        <v>101</v>
      </c>
      <c r="C38" s="132"/>
      <c r="D38" s="133">
        <v>135.49604588</v>
      </c>
      <c r="E38" s="88"/>
      <c r="F38" s="133">
        <v>201.18582762999995</v>
      </c>
      <c r="G38" s="133">
        <v>206.80111395999987</v>
      </c>
      <c r="H38" s="134">
        <v>5.6152863299999183</v>
      </c>
      <c r="I38" s="119">
        <v>2.7910943808263422E-2</v>
      </c>
    </row>
    <row r="39" spans="1:9" ht="15" customHeight="1" x14ac:dyDescent="0.25">
      <c r="A39" s="136">
        <v>43</v>
      </c>
      <c r="B39" s="23" t="s">
        <v>103</v>
      </c>
      <c r="C39" s="132"/>
      <c r="D39" s="133">
        <v>20.412340140000001</v>
      </c>
      <c r="E39" s="88"/>
      <c r="F39" s="133">
        <v>146.85478575999997</v>
      </c>
      <c r="G39" s="133">
        <v>120.29836617999999</v>
      </c>
      <c r="H39" s="134">
        <v>-26.556419579999982</v>
      </c>
      <c r="I39" s="119">
        <v>-0.18083455328041054</v>
      </c>
    </row>
    <row r="40" spans="1:9" ht="15" customHeight="1" x14ac:dyDescent="0.25">
      <c r="A40" s="136">
        <v>44</v>
      </c>
      <c r="B40" s="23" t="s">
        <v>105</v>
      </c>
      <c r="C40" s="132"/>
      <c r="D40" s="133">
        <v>96.950585060000009</v>
      </c>
      <c r="E40" s="88"/>
      <c r="F40" s="133">
        <v>400.44900425999998</v>
      </c>
      <c r="G40" s="133">
        <v>415.20228593999991</v>
      </c>
      <c r="H40" s="134">
        <v>14.75328167999993</v>
      </c>
      <c r="I40" s="119">
        <v>3.684184883231989E-2</v>
      </c>
    </row>
    <row r="41" spans="1:9" ht="15" customHeight="1" x14ac:dyDescent="0.25">
      <c r="A41" s="136">
        <v>45</v>
      </c>
      <c r="B41" s="23" t="s">
        <v>107</v>
      </c>
      <c r="C41" s="132"/>
      <c r="D41" s="133">
        <v>34.202138720000001</v>
      </c>
      <c r="E41" s="88"/>
      <c r="F41" s="133">
        <v>1101.32710619</v>
      </c>
      <c r="G41" s="133">
        <v>240.16024457999993</v>
      </c>
      <c r="H41" s="134">
        <v>-861.16686161000007</v>
      </c>
      <c r="I41" s="119">
        <v>-0.7819355909518787</v>
      </c>
    </row>
    <row r="42" spans="1:9" ht="15" customHeight="1" x14ac:dyDescent="0.25">
      <c r="A42" s="136">
        <v>46</v>
      </c>
      <c r="B42" s="23" t="s">
        <v>109</v>
      </c>
      <c r="C42" s="132"/>
      <c r="D42" s="133">
        <v>0</v>
      </c>
      <c r="E42" s="88"/>
      <c r="F42" s="133">
        <v>20</v>
      </c>
      <c r="G42" s="133">
        <v>0</v>
      </c>
      <c r="H42" s="134">
        <v>-20</v>
      </c>
      <c r="I42" s="119" t="s">
        <v>37</v>
      </c>
    </row>
    <row r="43" spans="1:9" ht="15" customHeight="1" x14ac:dyDescent="0.25">
      <c r="A43" s="84" t="s">
        <v>119</v>
      </c>
      <c r="B43" s="47"/>
      <c r="C43" s="47"/>
      <c r="D43" s="85">
        <v>23.361903529999999</v>
      </c>
      <c r="E43" s="70"/>
      <c r="F43" s="85">
        <v>1350.1524755799996</v>
      </c>
      <c r="G43" s="85">
        <v>1103.2563103</v>
      </c>
      <c r="H43" s="71">
        <v>-246.89616527999965</v>
      </c>
      <c r="I43" s="86">
        <v>-0.18286539464658447</v>
      </c>
    </row>
    <row r="44" spans="1:9" ht="15" customHeight="1" x14ac:dyDescent="0.25">
      <c r="A44" s="139">
        <v>51</v>
      </c>
      <c r="B44" s="140" t="s">
        <v>112</v>
      </c>
      <c r="C44" s="141"/>
      <c r="D44" s="142">
        <v>23.361903529999999</v>
      </c>
      <c r="E44" s="88"/>
      <c r="F44" s="142">
        <v>1350.1524755799996</v>
      </c>
      <c r="G44" s="142">
        <v>1103.2563103</v>
      </c>
      <c r="H44" s="143">
        <v>-246.89616527999965</v>
      </c>
      <c r="I44" s="144">
        <v>-0.18286539464658447</v>
      </c>
    </row>
    <row r="45" spans="1:9" ht="15" customHeight="1" x14ac:dyDescent="0.25">
      <c r="A45" s="93">
        <v>58</v>
      </c>
      <c r="B45" s="50" t="s">
        <v>114</v>
      </c>
      <c r="C45" s="94"/>
      <c r="D45" s="147">
        <v>0</v>
      </c>
      <c r="E45" s="148"/>
      <c r="F45" s="147">
        <v>0</v>
      </c>
      <c r="G45" s="147">
        <v>0</v>
      </c>
      <c r="H45" s="149">
        <v>0</v>
      </c>
      <c r="I45" s="98" t="s">
        <v>37</v>
      </c>
    </row>
    <row r="46" spans="1:9" ht="15" customHeight="1" x14ac:dyDescent="0.25">
      <c r="A46" s="152" t="s">
        <v>33</v>
      </c>
      <c r="B46" s="153"/>
      <c r="C46" s="154"/>
      <c r="D46" s="153"/>
      <c r="E46" s="154"/>
      <c r="F46" s="154"/>
      <c r="G46" s="153"/>
      <c r="H46" s="153"/>
      <c r="I46" s="153"/>
    </row>
    <row r="47" spans="1:9" ht="15" customHeight="1" x14ac:dyDescent="0.25">
      <c r="A47" s="158"/>
      <c r="B47" s="158"/>
      <c r="C47" s="159"/>
      <c r="D47" s="70"/>
      <c r="E47" s="70"/>
      <c r="F47" s="70"/>
      <c r="G47" s="70"/>
      <c r="H47" s="70"/>
      <c r="I47" s="70"/>
    </row>
    <row r="48" spans="1:9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</row>
    <row r="49" spans="1:9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</row>
    <row r="50" spans="1:9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</sheetData>
  <mergeCells count="4">
    <mergeCell ref="A2:C4"/>
    <mergeCell ref="F2:I2"/>
    <mergeCell ref="F3:G3"/>
    <mergeCell ref="H3:I3"/>
  </mergeCells>
  <conditionalFormatting sqref="G7:G21 G23:G28 G30:G34 G36:G42">
    <cfRule type="colorScale" priority="1">
      <colorScale>
        <cfvo type="min"/>
        <cfvo type="max"/>
        <color rgb="FFFCFCFF"/>
        <color theme="0" tint="-0.249977111117893"/>
      </colorScale>
    </cfRule>
  </conditionalFormatting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1">
    <pageSetUpPr fitToPage="1"/>
  </sheetPr>
  <dimension ref="A1:O72"/>
  <sheetViews>
    <sheetView showGridLines="0" zoomScaleNormal="100" workbookViewId="0"/>
  </sheetViews>
  <sheetFormatPr baseColWidth="10" defaultColWidth="10" defaultRowHeight="15.75" outlineLevelRow="1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x14ac:dyDescent="0.25">
      <c r="A1" s="510" t="s">
        <v>331</v>
      </c>
    </row>
    <row r="2" spans="1:15" ht="15" customHeight="1" x14ac:dyDescent="0.25">
      <c r="A2" s="552" t="s">
        <v>152</v>
      </c>
      <c r="B2" s="552"/>
      <c r="C2" s="552"/>
      <c r="D2" s="552"/>
      <c r="E2" s="122" t="s">
        <v>11</v>
      </c>
      <c r="F2" s="52"/>
      <c r="G2" s="550" t="s">
        <v>12</v>
      </c>
      <c r="H2" s="550"/>
      <c r="I2" s="550"/>
      <c r="J2" s="550"/>
      <c r="K2" s="52"/>
      <c r="L2" s="540" t="s">
        <v>13</v>
      </c>
      <c r="M2" s="540"/>
      <c r="N2" s="540"/>
      <c r="O2" s="540"/>
    </row>
    <row r="3" spans="1:15" ht="15" customHeight="1" x14ac:dyDescent="0.25">
      <c r="A3" s="553"/>
      <c r="B3" s="553"/>
      <c r="C3" s="553"/>
      <c r="D3" s="553"/>
      <c r="E3" s="53" t="s">
        <v>34</v>
      </c>
      <c r="F3" s="53"/>
      <c r="G3" s="551" t="s">
        <v>35</v>
      </c>
      <c r="H3" s="551" t="e">
        <v>#N/A</v>
      </c>
      <c r="I3" s="542" t="s">
        <v>14</v>
      </c>
      <c r="J3" s="542"/>
      <c r="K3" s="53"/>
      <c r="L3" s="7" t="s">
        <v>6</v>
      </c>
      <c r="M3" s="54" t="s">
        <v>7</v>
      </c>
      <c r="N3" s="554" t="s">
        <v>14</v>
      </c>
      <c r="O3" s="554"/>
    </row>
    <row r="4" spans="1:15" ht="15" customHeight="1" x14ac:dyDescent="0.25">
      <c r="A4" s="553"/>
      <c r="B4" s="553"/>
      <c r="C4" s="553"/>
      <c r="D4" s="553"/>
      <c r="E4" s="117">
        <v>2025</v>
      </c>
      <c r="F4" s="118"/>
      <c r="G4" s="117">
        <v>2024</v>
      </c>
      <c r="H4" s="117">
        <v>2025</v>
      </c>
      <c r="I4" s="11" t="s">
        <v>15</v>
      </c>
      <c r="J4" s="11" t="s">
        <v>16</v>
      </c>
      <c r="K4" s="183"/>
      <c r="L4" s="117">
        <v>2024</v>
      </c>
      <c r="M4" s="117">
        <v>2025</v>
      </c>
      <c r="N4" s="11" t="s">
        <v>15</v>
      </c>
      <c r="O4" s="11" t="s">
        <v>16</v>
      </c>
    </row>
    <row r="5" spans="1:15" ht="15" customHeight="1" outlineLevel="1" x14ac:dyDescent="0.25">
      <c r="A5" s="213" t="s">
        <v>174</v>
      </c>
      <c r="B5" s="213"/>
      <c r="C5" s="213"/>
      <c r="D5" s="213"/>
      <c r="E5" s="214">
        <v>8514.6368267500038</v>
      </c>
      <c r="F5" s="215"/>
      <c r="G5" s="214">
        <v>51852.561138250014</v>
      </c>
      <c r="H5" s="214">
        <v>54253.386506760005</v>
      </c>
      <c r="I5" s="216">
        <v>2400.8253685099917</v>
      </c>
      <c r="J5" s="217">
        <v>4.6300998751226174E-2</v>
      </c>
      <c r="K5" s="218"/>
      <c r="L5" s="214">
        <v>114268.76907929</v>
      </c>
      <c r="M5" s="214">
        <v>117398</v>
      </c>
      <c r="N5" s="216">
        <v>3129.2309207100043</v>
      </c>
      <c r="O5" s="217">
        <v>2.7384830920324843E-2</v>
      </c>
    </row>
    <row r="6" spans="1:15" ht="15" customHeight="1" outlineLevel="1" x14ac:dyDescent="0.25">
      <c r="A6" s="219"/>
      <c r="B6" s="219" t="s">
        <v>176</v>
      </c>
      <c r="C6" s="220"/>
      <c r="D6" s="219"/>
      <c r="E6" s="95">
        <v>232.85636689</v>
      </c>
      <c r="F6" s="78"/>
      <c r="G6" s="221">
        <v>189.14336575000002</v>
      </c>
      <c r="H6" s="221">
        <v>561.25363525</v>
      </c>
      <c r="I6" s="222">
        <v>372.11026949999996</v>
      </c>
      <c r="J6" s="223">
        <v>1.9673450772354144</v>
      </c>
      <c r="K6" s="78"/>
      <c r="L6" s="221">
        <v>206.62677207999999</v>
      </c>
      <c r="M6" s="221">
        <v>0</v>
      </c>
      <c r="N6" s="222">
        <v>-206.62677207999999</v>
      </c>
      <c r="O6" s="223" t="s">
        <v>37</v>
      </c>
    </row>
    <row r="7" spans="1:15" ht="15" customHeight="1" outlineLevel="1" x14ac:dyDescent="0.25">
      <c r="A7" s="213" t="s">
        <v>177</v>
      </c>
      <c r="B7" s="213"/>
      <c r="C7" s="225"/>
      <c r="D7" s="213"/>
      <c r="E7" s="214">
        <v>8281.7804598600032</v>
      </c>
      <c r="F7" s="215"/>
      <c r="G7" s="214">
        <v>51663.417772500012</v>
      </c>
      <c r="H7" s="214">
        <v>53692.132871510003</v>
      </c>
      <c r="I7" s="216">
        <v>2028.7150990099908</v>
      </c>
      <c r="J7" s="217">
        <v>3.926792276777813E-2</v>
      </c>
      <c r="K7" s="218"/>
      <c r="L7" s="214">
        <v>114062.14230721</v>
      </c>
      <c r="M7" s="214">
        <v>117398</v>
      </c>
      <c r="N7" s="216">
        <v>3335.8576927899994</v>
      </c>
      <c r="O7" s="217">
        <v>2.9245967376321458E-2</v>
      </c>
    </row>
    <row r="8" spans="1:15" ht="3.95" customHeight="1" outlineLevel="1" x14ac:dyDescent="0.25">
      <c r="A8" s="226"/>
      <c r="B8" s="226"/>
      <c r="C8" s="226"/>
      <c r="D8" s="226"/>
      <c r="E8" s="227"/>
      <c r="F8" s="215"/>
      <c r="G8" s="227"/>
      <c r="H8" s="227"/>
      <c r="I8" s="228"/>
      <c r="J8" s="229"/>
      <c r="K8" s="218"/>
      <c r="L8" s="227"/>
      <c r="M8" s="227"/>
      <c r="N8" s="228"/>
      <c r="O8" s="229"/>
    </row>
    <row r="9" spans="1:15" ht="15" customHeight="1" outlineLevel="1" x14ac:dyDescent="0.25">
      <c r="A9" s="226"/>
      <c r="B9" s="230" t="s">
        <v>178</v>
      </c>
      <c r="C9" s="231"/>
      <c r="D9" s="230"/>
      <c r="E9" s="232">
        <v>8268.6075659100024</v>
      </c>
      <c r="F9" s="233"/>
      <c r="G9" s="232">
        <v>51172.340692730009</v>
      </c>
      <c r="H9" s="232">
        <v>53057.046010720005</v>
      </c>
      <c r="I9" s="234">
        <v>1884.7053179899958</v>
      </c>
      <c r="J9" s="235">
        <v>3.683054737141922E-2</v>
      </c>
      <c r="K9" s="203"/>
      <c r="L9" s="232">
        <v>112885.58113929001</v>
      </c>
      <c r="M9" s="232">
        <v>115950</v>
      </c>
      <c r="N9" s="234">
        <v>3064.4188607099932</v>
      </c>
      <c r="O9" s="235">
        <v>2.714623807383143E-2</v>
      </c>
    </row>
    <row r="10" spans="1:15" ht="15" customHeight="1" outlineLevel="1" x14ac:dyDescent="0.25">
      <c r="A10" s="236"/>
      <c r="B10" s="237"/>
      <c r="C10" s="230" t="s">
        <v>179</v>
      </c>
      <c r="D10" s="238"/>
      <c r="E10" s="232">
        <v>3657.4040417500014</v>
      </c>
      <c r="F10" s="239"/>
      <c r="G10" s="240">
        <v>25285.743161440001</v>
      </c>
      <c r="H10" s="240">
        <v>25814.385999300001</v>
      </c>
      <c r="I10" s="234">
        <v>528.64283785999942</v>
      </c>
      <c r="J10" s="241">
        <v>2.0906755023366808E-2</v>
      </c>
      <c r="K10" s="242"/>
      <c r="L10" s="240">
        <v>60009.062490249999</v>
      </c>
      <c r="M10" s="240">
        <v>60127.1</v>
      </c>
      <c r="N10" s="234">
        <v>118.03750975000003</v>
      </c>
      <c r="O10" s="241">
        <v>1.966994731323668E-3</v>
      </c>
    </row>
    <row r="11" spans="1:15" ht="15" customHeight="1" outlineLevel="1" x14ac:dyDescent="0.25">
      <c r="A11" s="245"/>
      <c r="B11" s="245"/>
      <c r="C11" s="245"/>
      <c r="D11" s="245" t="s">
        <v>180</v>
      </c>
      <c r="E11" s="246">
        <v>-235.83311101000001</v>
      </c>
      <c r="F11" s="247"/>
      <c r="G11" s="246">
        <v>833.94667974000004</v>
      </c>
      <c r="H11" s="246">
        <v>393.62685868999984</v>
      </c>
      <c r="I11" s="248">
        <v>-440.3198210500002</v>
      </c>
      <c r="J11" s="249">
        <v>-0.52799517252982997</v>
      </c>
      <c r="K11" s="250"/>
      <c r="L11" s="246">
        <v>5005.4907860599997</v>
      </c>
      <c r="M11" s="246">
        <v>4500</v>
      </c>
      <c r="N11" s="248">
        <v>-505.49078605999966</v>
      </c>
      <c r="O11" s="249">
        <v>-0.10098725732704616</v>
      </c>
    </row>
    <row r="12" spans="1:15" ht="15" customHeight="1" outlineLevel="1" x14ac:dyDescent="0.25">
      <c r="A12" s="245"/>
      <c r="B12" s="245"/>
      <c r="C12" s="245"/>
      <c r="D12" s="245" t="s">
        <v>181</v>
      </c>
      <c r="E12" s="246">
        <v>3088.3499186099998</v>
      </c>
      <c r="F12" s="247"/>
      <c r="G12" s="246">
        <v>17260.813204959999</v>
      </c>
      <c r="H12" s="246">
        <v>18090.774820959999</v>
      </c>
      <c r="I12" s="248">
        <v>829.9616160000005</v>
      </c>
      <c r="J12" s="249">
        <v>4.808357556186893E-2</v>
      </c>
      <c r="K12" s="250"/>
      <c r="L12" s="246">
        <v>36214.246026519999</v>
      </c>
      <c r="M12" s="246">
        <v>37200</v>
      </c>
      <c r="N12" s="248">
        <v>985.75397348000115</v>
      </c>
      <c r="O12" s="249">
        <v>2.7220060656740541E-2</v>
      </c>
    </row>
    <row r="13" spans="1:15" ht="15" customHeight="1" outlineLevel="1" x14ac:dyDescent="0.25">
      <c r="A13" s="245"/>
      <c r="B13" s="245"/>
      <c r="C13" s="245"/>
      <c r="D13" s="245" t="s">
        <v>183</v>
      </c>
      <c r="E13" s="246">
        <v>961.07857631000002</v>
      </c>
      <c r="F13" s="247"/>
      <c r="G13" s="246">
        <v>2380.0993369600001</v>
      </c>
      <c r="H13" s="246">
        <v>2957.1518833699997</v>
      </c>
      <c r="I13" s="248">
        <v>577.05254640999965</v>
      </c>
      <c r="J13" s="249">
        <v>0.24244893372687737</v>
      </c>
      <c r="K13" s="250"/>
      <c r="L13" s="246">
        <v>5635.0922856399993</v>
      </c>
      <c r="M13" s="246">
        <v>5500</v>
      </c>
      <c r="N13" s="248">
        <v>-135.09228563999932</v>
      </c>
      <c r="O13" s="249">
        <v>-2.3973393653952568E-2</v>
      </c>
    </row>
    <row r="14" spans="1:15" ht="15" customHeight="1" outlineLevel="1" x14ac:dyDescent="0.25">
      <c r="A14" s="245"/>
      <c r="B14" s="245"/>
      <c r="C14" s="245"/>
      <c r="D14" s="251" t="s">
        <v>185</v>
      </c>
      <c r="E14" s="252">
        <v>851.95125140000005</v>
      </c>
      <c r="F14" s="253"/>
      <c r="G14" s="252">
        <v>1842.67687781</v>
      </c>
      <c r="H14" s="252">
        <v>1961.3340372499999</v>
      </c>
      <c r="I14" s="254">
        <v>118.65715943999999</v>
      </c>
      <c r="J14" s="255">
        <v>6.4393904796278045E-2</v>
      </c>
      <c r="K14" s="256"/>
      <c r="L14" s="252">
        <v>3370.0371527399998</v>
      </c>
      <c r="M14" s="252">
        <v>0</v>
      </c>
      <c r="N14" s="254">
        <v>-3370.0371527399998</v>
      </c>
      <c r="O14" s="255" t="s">
        <v>37</v>
      </c>
    </row>
    <row r="15" spans="1:15" ht="15" customHeight="1" outlineLevel="1" x14ac:dyDescent="0.25">
      <c r="A15" s="245"/>
      <c r="B15" s="245"/>
      <c r="C15" s="245"/>
      <c r="D15" s="251" t="s">
        <v>187</v>
      </c>
      <c r="E15" s="252">
        <v>109.12732491</v>
      </c>
      <c r="F15" s="253"/>
      <c r="G15" s="252">
        <v>537.42245915000001</v>
      </c>
      <c r="H15" s="252">
        <v>995.8178461199999</v>
      </c>
      <c r="I15" s="254">
        <v>458.39538696999989</v>
      </c>
      <c r="J15" s="255">
        <v>0.85295167547520956</v>
      </c>
      <c r="K15" s="256"/>
      <c r="L15" s="252">
        <v>2265.0551329</v>
      </c>
      <c r="M15" s="252">
        <v>0</v>
      </c>
      <c r="N15" s="254">
        <v>-2265.0551329</v>
      </c>
      <c r="O15" s="255" t="s">
        <v>37</v>
      </c>
    </row>
    <row r="16" spans="1:15" ht="15" customHeight="1" outlineLevel="1" x14ac:dyDescent="0.25">
      <c r="A16" s="245"/>
      <c r="B16" s="245"/>
      <c r="C16" s="245"/>
      <c r="D16" s="245" t="s">
        <v>188</v>
      </c>
      <c r="E16" s="246">
        <v>-160.99306113</v>
      </c>
      <c r="F16" s="247"/>
      <c r="G16" s="246">
        <v>4501.1414969099997</v>
      </c>
      <c r="H16" s="246">
        <v>4198.8811456500007</v>
      </c>
      <c r="I16" s="248">
        <v>-302.26035125999897</v>
      </c>
      <c r="J16" s="249">
        <v>-6.7151932785827428E-2</v>
      </c>
      <c r="K16" s="250"/>
      <c r="L16" s="246">
        <v>12657.8446073</v>
      </c>
      <c r="M16" s="246">
        <v>12100</v>
      </c>
      <c r="N16" s="248">
        <v>-557.84460729999955</v>
      </c>
      <c r="O16" s="249">
        <v>-4.4071058273087105E-2</v>
      </c>
    </row>
    <row r="17" spans="1:15" ht="15" customHeight="1" outlineLevel="1" x14ac:dyDescent="0.25">
      <c r="A17" s="245"/>
      <c r="B17" s="245"/>
      <c r="C17" s="245"/>
      <c r="D17" s="245" t="s">
        <v>189</v>
      </c>
      <c r="E17" s="246">
        <v>-0.12771636</v>
      </c>
      <c r="F17" s="247"/>
      <c r="G17" s="246">
        <v>205.03998537999999</v>
      </c>
      <c r="H17" s="246">
        <v>35.2372479</v>
      </c>
      <c r="I17" s="248">
        <v>-169.80273747999999</v>
      </c>
      <c r="J17" s="249">
        <v>-0.82814450637667125</v>
      </c>
      <c r="K17" s="250"/>
      <c r="L17" s="246">
        <v>271.92058836000001</v>
      </c>
      <c r="M17" s="246">
        <v>250</v>
      </c>
      <c r="N17" s="248">
        <v>-21.920588360000011</v>
      </c>
      <c r="O17" s="249">
        <v>-8.0613933987885411E-2</v>
      </c>
    </row>
    <row r="18" spans="1:15" ht="15" customHeight="1" outlineLevel="1" x14ac:dyDescent="0.25">
      <c r="A18" s="245"/>
      <c r="B18" s="245"/>
      <c r="C18" s="245"/>
      <c r="D18" s="245" t="s">
        <v>190</v>
      </c>
      <c r="E18" s="246">
        <v>4.41043977</v>
      </c>
      <c r="F18" s="247"/>
      <c r="G18" s="246">
        <v>5.9923782799999996</v>
      </c>
      <c r="H18" s="246">
        <v>31.805839150000001</v>
      </c>
      <c r="I18" s="248">
        <v>25.81346087</v>
      </c>
      <c r="J18" s="249">
        <v>4.3077155119119084</v>
      </c>
      <c r="K18" s="250"/>
      <c r="L18" s="246">
        <v>29.94965616</v>
      </c>
      <c r="M18" s="246">
        <v>30</v>
      </c>
      <c r="N18" s="248">
        <v>5.0343840000000029E-2</v>
      </c>
      <c r="O18" s="249">
        <v>1.6809488473272793E-3</v>
      </c>
    </row>
    <row r="19" spans="1:15" ht="15" customHeight="1" outlineLevel="1" x14ac:dyDescent="0.25">
      <c r="A19" s="245"/>
      <c r="B19" s="245"/>
      <c r="C19" s="245"/>
      <c r="D19" s="245" t="s">
        <v>191</v>
      </c>
      <c r="E19" s="246">
        <v>-5.3363300000000002E-3</v>
      </c>
      <c r="F19" s="247"/>
      <c r="G19" s="246">
        <v>-0.22751051999999999</v>
      </c>
      <c r="H19" s="246">
        <v>-2.554970000000001E-3</v>
      </c>
      <c r="I19" s="248">
        <v>0.22495555</v>
      </c>
      <c r="J19" s="249" t="s">
        <v>37</v>
      </c>
      <c r="K19" s="250"/>
      <c r="L19" s="246">
        <v>-0.24857008</v>
      </c>
      <c r="M19" s="246">
        <v>0.1</v>
      </c>
      <c r="N19" s="248">
        <v>0.34857008</v>
      </c>
      <c r="O19" s="249" t="s">
        <v>37</v>
      </c>
    </row>
    <row r="20" spans="1:15" ht="15" customHeight="1" outlineLevel="1" x14ac:dyDescent="0.25">
      <c r="A20" s="245"/>
      <c r="B20" s="245"/>
      <c r="C20" s="245"/>
      <c r="D20" s="245" t="s">
        <v>192</v>
      </c>
      <c r="E20" s="246">
        <v>0</v>
      </c>
      <c r="F20" s="247"/>
      <c r="G20" s="246">
        <v>3.6921927600000002</v>
      </c>
      <c r="H20" s="246">
        <v>0</v>
      </c>
      <c r="I20" s="248">
        <v>-3.6921927600000002</v>
      </c>
      <c r="J20" s="249" t="s">
        <v>37</v>
      </c>
      <c r="K20" s="250"/>
      <c r="L20" s="246">
        <v>3.7667773200000001</v>
      </c>
      <c r="M20" s="246">
        <v>0</v>
      </c>
      <c r="N20" s="248">
        <v>-3.7667773200000001</v>
      </c>
      <c r="O20" s="249" t="s">
        <v>37</v>
      </c>
    </row>
    <row r="21" spans="1:15" ht="15" customHeight="1" outlineLevel="1" x14ac:dyDescent="0.25">
      <c r="A21" s="245"/>
      <c r="B21" s="245"/>
      <c r="C21" s="245"/>
      <c r="D21" s="245" t="s">
        <v>193</v>
      </c>
      <c r="E21" s="246">
        <v>0.54594189999999998</v>
      </c>
      <c r="F21" s="247"/>
      <c r="G21" s="246">
        <v>16.373214749999999</v>
      </c>
      <c r="H21" s="246">
        <v>17.237153149999997</v>
      </c>
      <c r="I21" s="248">
        <v>0.86393839999999855</v>
      </c>
      <c r="J21" s="249">
        <v>5.2765349578035581E-2</v>
      </c>
      <c r="K21" s="250"/>
      <c r="L21" s="246">
        <v>33.095958809999999</v>
      </c>
      <c r="M21" s="246">
        <v>35</v>
      </c>
      <c r="N21" s="248">
        <v>1.9040411900000009</v>
      </c>
      <c r="O21" s="249">
        <v>5.7530926991143483E-2</v>
      </c>
    </row>
    <row r="22" spans="1:15" ht="15" customHeight="1" outlineLevel="1" x14ac:dyDescent="0.25">
      <c r="A22" s="245"/>
      <c r="B22" s="245"/>
      <c r="C22" s="245"/>
      <c r="D22" s="245" t="s">
        <v>194</v>
      </c>
      <c r="E22" s="246">
        <v>-0.10402367999999999</v>
      </c>
      <c r="F22" s="247"/>
      <c r="G22" s="246">
        <v>3.4645442400000004</v>
      </c>
      <c r="H22" s="246">
        <v>2.7108109499999999</v>
      </c>
      <c r="I22" s="248">
        <v>-0.75373329000000044</v>
      </c>
      <c r="J22" s="249">
        <v>-0.21755626073344658</v>
      </c>
      <c r="K22" s="250"/>
      <c r="L22" s="246">
        <v>6.9387444599999997</v>
      </c>
      <c r="M22" s="246">
        <v>7</v>
      </c>
      <c r="N22" s="248">
        <v>6.125554000000033E-2</v>
      </c>
      <c r="O22" s="249">
        <v>8.8280437985750471E-3</v>
      </c>
    </row>
    <row r="23" spans="1:15" ht="15" customHeight="1" outlineLevel="1" x14ac:dyDescent="0.25">
      <c r="A23" s="245"/>
      <c r="B23" s="245"/>
      <c r="C23" s="245"/>
      <c r="D23" s="245" t="s">
        <v>195</v>
      </c>
      <c r="E23" s="246">
        <v>8.2413669999999994E-2</v>
      </c>
      <c r="F23" s="247"/>
      <c r="G23" s="246">
        <v>75.40763797999999</v>
      </c>
      <c r="H23" s="246">
        <v>86.96279444999999</v>
      </c>
      <c r="I23" s="248">
        <v>11.55515647</v>
      </c>
      <c r="J23" s="249">
        <v>0.15323588935466614</v>
      </c>
      <c r="K23" s="250"/>
      <c r="L23" s="246">
        <v>150.96562969999999</v>
      </c>
      <c r="M23" s="246">
        <v>205</v>
      </c>
      <c r="N23" s="248">
        <v>54.034370300000006</v>
      </c>
      <c r="O23" s="249">
        <v>0.35792498204642675</v>
      </c>
    </row>
    <row r="24" spans="1:15" ht="15" customHeight="1" outlineLevel="1" x14ac:dyDescent="0.25">
      <c r="A24" s="245"/>
      <c r="B24" s="245"/>
      <c r="C24" s="245"/>
      <c r="D24" s="245" t="s">
        <v>197</v>
      </c>
      <c r="E24" s="246">
        <v>0</v>
      </c>
      <c r="F24" s="247"/>
      <c r="G24" s="246">
        <v>0</v>
      </c>
      <c r="H24" s="246">
        <v>0</v>
      </c>
      <c r="I24" s="248">
        <v>0</v>
      </c>
      <c r="J24" s="249" t="s">
        <v>37</v>
      </c>
      <c r="K24" s="250"/>
      <c r="L24" s="246">
        <v>0</v>
      </c>
      <c r="M24" s="246">
        <v>300</v>
      </c>
      <c r="N24" s="248">
        <v>300</v>
      </c>
      <c r="O24" s="249" t="s">
        <v>37</v>
      </c>
    </row>
    <row r="25" spans="1:15" ht="15" customHeight="1" outlineLevel="1" x14ac:dyDescent="0.25">
      <c r="A25" s="236"/>
      <c r="B25" s="236"/>
      <c r="C25" s="230" t="s">
        <v>198</v>
      </c>
      <c r="D25" s="230"/>
      <c r="E25" s="232">
        <v>4560.9295542500013</v>
      </c>
      <c r="F25" s="239"/>
      <c r="G25" s="232">
        <v>25561.311278090005</v>
      </c>
      <c r="H25" s="232">
        <v>26885.163278900007</v>
      </c>
      <c r="I25" s="234">
        <v>1323.8520008100022</v>
      </c>
      <c r="J25" s="257">
        <v>5.1791239753210538E-2</v>
      </c>
      <c r="K25" s="242"/>
      <c r="L25" s="232">
        <v>52142.852645070008</v>
      </c>
      <c r="M25" s="232">
        <v>54946.5</v>
      </c>
      <c r="N25" s="234">
        <v>2803.6473549299917</v>
      </c>
      <c r="O25" s="257">
        <v>5.3768584047636958E-2</v>
      </c>
    </row>
    <row r="26" spans="1:15" ht="15" customHeight="1" outlineLevel="1" x14ac:dyDescent="0.25">
      <c r="A26" s="245"/>
      <c r="B26" s="245"/>
      <c r="C26" s="245"/>
      <c r="D26" s="245" t="s">
        <v>199</v>
      </c>
      <c r="E26" s="246">
        <v>3199.6300969899999</v>
      </c>
      <c r="F26" s="247"/>
      <c r="G26" s="246">
        <v>19291.630061440002</v>
      </c>
      <c r="H26" s="246">
        <v>19962.79797077</v>
      </c>
      <c r="I26" s="248">
        <v>671.1679093299972</v>
      </c>
      <c r="J26" s="249">
        <v>3.479062718870618E-2</v>
      </c>
      <c r="K26" s="250"/>
      <c r="L26" s="246">
        <v>38628.155422529999</v>
      </c>
      <c r="M26" s="246">
        <v>40100</v>
      </c>
      <c r="N26" s="248">
        <v>1471.8445774700012</v>
      </c>
      <c r="O26" s="249">
        <v>3.8102895708334694E-2</v>
      </c>
    </row>
    <row r="27" spans="1:15" ht="15" customHeight="1" outlineLevel="1" x14ac:dyDescent="0.25">
      <c r="A27" s="245"/>
      <c r="B27" s="245"/>
      <c r="C27" s="245"/>
      <c r="D27" s="245" t="s">
        <v>200</v>
      </c>
      <c r="E27" s="246">
        <v>177.18838362</v>
      </c>
      <c r="F27" s="247"/>
      <c r="G27" s="246">
        <v>1030.27606816</v>
      </c>
      <c r="H27" s="246">
        <v>1049.40287534</v>
      </c>
      <c r="I27" s="248">
        <v>19.126807180000014</v>
      </c>
      <c r="J27" s="249">
        <v>1.8564739850901457E-2</v>
      </c>
      <c r="K27" s="250"/>
      <c r="L27" s="246">
        <v>2126.07126948</v>
      </c>
      <c r="M27" s="246">
        <v>2200</v>
      </c>
      <c r="N27" s="248">
        <v>73.928730520000045</v>
      </c>
      <c r="O27" s="249">
        <v>3.4772461102906327E-2</v>
      </c>
    </row>
    <row r="28" spans="1:15" ht="15" customHeight="1" outlineLevel="1" x14ac:dyDescent="0.25">
      <c r="A28" s="245"/>
      <c r="B28" s="245"/>
      <c r="C28" s="245"/>
      <c r="D28" s="245" t="s">
        <v>201</v>
      </c>
      <c r="E28" s="246">
        <v>15.384865769999999</v>
      </c>
      <c r="F28" s="247"/>
      <c r="G28" s="246">
        <v>91.447093219999999</v>
      </c>
      <c r="H28" s="246">
        <v>86.497111490000009</v>
      </c>
      <c r="I28" s="248">
        <v>-4.9499817299999904</v>
      </c>
      <c r="J28" s="249">
        <v>-5.412945951263326E-2</v>
      </c>
      <c r="K28" s="250"/>
      <c r="L28" s="246">
        <v>191.52923597</v>
      </c>
      <c r="M28" s="246">
        <v>195</v>
      </c>
      <c r="N28" s="248">
        <v>3.470764029999998</v>
      </c>
      <c r="O28" s="249">
        <v>1.8121327600051806E-2</v>
      </c>
    </row>
    <row r="29" spans="1:15" ht="15" customHeight="1" outlineLevel="1" x14ac:dyDescent="0.25">
      <c r="A29" s="245"/>
      <c r="B29" s="245"/>
      <c r="C29" s="245"/>
      <c r="D29" s="245" t="s">
        <v>202</v>
      </c>
      <c r="E29" s="246">
        <v>10.14822654</v>
      </c>
      <c r="F29" s="247"/>
      <c r="G29" s="246">
        <v>75.985587479999992</v>
      </c>
      <c r="H29" s="246">
        <v>72.110210929999994</v>
      </c>
      <c r="I29" s="248">
        <v>-3.8753765499999986</v>
      </c>
      <c r="J29" s="249">
        <v>-5.100146854849319E-2</v>
      </c>
      <c r="K29" s="250"/>
      <c r="L29" s="246">
        <v>154.26559877</v>
      </c>
      <c r="M29" s="246">
        <v>155</v>
      </c>
      <c r="N29" s="248">
        <v>0.73440123000000312</v>
      </c>
      <c r="O29" s="249">
        <v>4.7606286550960775E-3</v>
      </c>
    </row>
    <row r="30" spans="1:15" ht="15" customHeight="1" outlineLevel="1" x14ac:dyDescent="0.25">
      <c r="A30" s="245"/>
      <c r="B30" s="245"/>
      <c r="C30" s="245"/>
      <c r="D30" s="245" t="s">
        <v>203</v>
      </c>
      <c r="E30" s="246">
        <v>2.6510889999999999E-2</v>
      </c>
      <c r="F30" s="247"/>
      <c r="G30" s="246">
        <v>0.79112102000000006</v>
      </c>
      <c r="H30" s="246">
        <v>0.77210542000000004</v>
      </c>
      <c r="I30" s="248">
        <v>-1.9015600000000021E-2</v>
      </c>
      <c r="J30" s="249">
        <v>-2.4036271972649681E-2</v>
      </c>
      <c r="K30" s="250"/>
      <c r="L30" s="246">
        <v>1.9115841499999999</v>
      </c>
      <c r="M30" s="246">
        <v>2</v>
      </c>
      <c r="N30" s="248">
        <v>8.8415850000000074E-2</v>
      </c>
      <c r="O30" s="249">
        <v>4.6252659083828584E-2</v>
      </c>
    </row>
    <row r="31" spans="1:15" ht="15" customHeight="1" outlineLevel="1" x14ac:dyDescent="0.25">
      <c r="A31" s="245"/>
      <c r="B31" s="245"/>
      <c r="C31" s="245"/>
      <c r="D31" s="245" t="s">
        <v>204</v>
      </c>
      <c r="E31" s="246">
        <v>10.98052296</v>
      </c>
      <c r="F31" s="247"/>
      <c r="G31" s="246">
        <v>58.733712369999999</v>
      </c>
      <c r="H31" s="246">
        <v>64.070029700000006</v>
      </c>
      <c r="I31" s="248">
        <v>5.3363173300000071</v>
      </c>
      <c r="J31" s="249">
        <v>9.0856121887600727E-2</v>
      </c>
      <c r="K31" s="250"/>
      <c r="L31" s="246">
        <v>124.13110519</v>
      </c>
      <c r="M31" s="246">
        <v>130</v>
      </c>
      <c r="N31" s="248">
        <v>5.8688948100000005</v>
      </c>
      <c r="O31" s="249">
        <v>4.7279807917740113E-2</v>
      </c>
    </row>
    <row r="32" spans="1:15" ht="15" customHeight="1" outlineLevel="1" x14ac:dyDescent="0.25">
      <c r="A32" s="245"/>
      <c r="B32" s="245"/>
      <c r="C32" s="245"/>
      <c r="D32" s="245" t="s">
        <v>205</v>
      </c>
      <c r="E32" s="246">
        <v>413.03785095000001</v>
      </c>
      <c r="F32" s="247"/>
      <c r="G32" s="246">
        <v>1705.4832455999999</v>
      </c>
      <c r="H32" s="246">
        <v>1773.5766200200001</v>
      </c>
      <c r="I32" s="248">
        <v>68.093374420000146</v>
      </c>
      <c r="J32" s="249">
        <v>3.9926146794860173E-2</v>
      </c>
      <c r="K32" s="250"/>
      <c r="L32" s="246">
        <v>3803.7219475500001</v>
      </c>
      <c r="M32" s="246">
        <v>3700</v>
      </c>
      <c r="N32" s="248">
        <v>-103.7219475500001</v>
      </c>
      <c r="O32" s="249">
        <v>-2.7268540913409356E-2</v>
      </c>
    </row>
    <row r="33" spans="1:15" ht="15" customHeight="1" outlineLevel="1" x14ac:dyDescent="0.25">
      <c r="A33" s="245"/>
      <c r="B33" s="245"/>
      <c r="C33" s="245"/>
      <c r="D33" s="245" t="s">
        <v>206</v>
      </c>
      <c r="E33" s="246">
        <v>85.637190489999995</v>
      </c>
      <c r="F33" s="247"/>
      <c r="G33" s="246">
        <v>28.100741280000001</v>
      </c>
      <c r="H33" s="246">
        <v>445.35356342</v>
      </c>
      <c r="I33" s="248">
        <v>417.25282213999998</v>
      </c>
      <c r="J33" s="249" t="s">
        <v>37</v>
      </c>
      <c r="K33" s="250"/>
      <c r="L33" s="246">
        <v>32.766137550000003</v>
      </c>
      <c r="M33" s="246">
        <v>1000</v>
      </c>
      <c r="N33" s="248">
        <v>967.23386244999995</v>
      </c>
      <c r="O33" s="249" t="s">
        <v>37</v>
      </c>
    </row>
    <row r="34" spans="1:15" ht="15" customHeight="1" outlineLevel="1" x14ac:dyDescent="0.25">
      <c r="A34" s="245"/>
      <c r="B34" s="245"/>
      <c r="C34" s="245"/>
      <c r="D34" s="245" t="s">
        <v>207</v>
      </c>
      <c r="E34" s="246">
        <v>45.439261799999997</v>
      </c>
      <c r="F34" s="247"/>
      <c r="G34" s="246">
        <v>274.76136143999997</v>
      </c>
      <c r="H34" s="246">
        <v>258.99804316000001</v>
      </c>
      <c r="I34" s="248">
        <v>-15.763318279999964</v>
      </c>
      <c r="J34" s="249">
        <v>-5.7370942542233072E-2</v>
      </c>
      <c r="K34" s="250"/>
      <c r="L34" s="246">
        <v>541.01176076000002</v>
      </c>
      <c r="M34" s="246">
        <v>530</v>
      </c>
      <c r="N34" s="248">
        <v>-11.011760760000016</v>
      </c>
      <c r="O34" s="249">
        <v>-2.0354013643864133E-2</v>
      </c>
    </row>
    <row r="35" spans="1:15" ht="15" customHeight="1" outlineLevel="1" x14ac:dyDescent="0.25">
      <c r="A35" s="245"/>
      <c r="B35" s="245"/>
      <c r="C35" s="245"/>
      <c r="D35" s="245" t="s">
        <v>208</v>
      </c>
      <c r="E35" s="246">
        <v>1.0988261399999999</v>
      </c>
      <c r="F35" s="247"/>
      <c r="G35" s="246">
        <v>28.317255370000005</v>
      </c>
      <c r="H35" s="246">
        <v>28.501492329999998</v>
      </c>
      <c r="I35" s="248">
        <v>0.18423695999999268</v>
      </c>
      <c r="J35" s="249">
        <v>6.5061729179862748E-3</v>
      </c>
      <c r="K35" s="250"/>
      <c r="L35" s="246">
        <v>58.626305780000003</v>
      </c>
      <c r="M35" s="246">
        <v>59</v>
      </c>
      <c r="N35" s="248">
        <v>0.3736942199999973</v>
      </c>
      <c r="O35" s="249">
        <v>6.3741730785888961E-3</v>
      </c>
    </row>
    <row r="36" spans="1:15" ht="15" customHeight="1" outlineLevel="1" x14ac:dyDescent="0.25">
      <c r="A36" s="245"/>
      <c r="B36" s="245"/>
      <c r="C36" s="245"/>
      <c r="D36" s="245" t="s">
        <v>209</v>
      </c>
      <c r="E36" s="246">
        <v>261.13335307</v>
      </c>
      <c r="F36" s="247"/>
      <c r="G36" s="246">
        <v>1242.39938091</v>
      </c>
      <c r="H36" s="246">
        <v>1256.0992186000001</v>
      </c>
      <c r="I36" s="248">
        <v>13.699837690000095</v>
      </c>
      <c r="J36" s="249">
        <v>1.1026919282562497E-2</v>
      </c>
      <c r="K36" s="250"/>
      <c r="L36" s="246">
        <v>2777.0807694</v>
      </c>
      <c r="M36" s="246">
        <v>2875</v>
      </c>
      <c r="N36" s="248">
        <v>97.919230599999992</v>
      </c>
      <c r="O36" s="249">
        <v>3.5259770503958343E-2</v>
      </c>
    </row>
    <row r="37" spans="1:15" ht="15" customHeight="1" outlineLevel="1" x14ac:dyDescent="0.25">
      <c r="A37" s="245"/>
      <c r="B37" s="245"/>
      <c r="C37" s="245"/>
      <c r="D37" s="245" t="s">
        <v>210</v>
      </c>
      <c r="E37" s="246">
        <v>147.49134964999999</v>
      </c>
      <c r="F37" s="247"/>
      <c r="G37" s="246">
        <v>736.27079744999992</v>
      </c>
      <c r="H37" s="246">
        <v>772.07974729999989</v>
      </c>
      <c r="I37" s="248">
        <v>35.808949849999976</v>
      </c>
      <c r="J37" s="249">
        <v>4.8635569920769228E-2</v>
      </c>
      <c r="K37" s="250"/>
      <c r="L37" s="246">
        <v>1559.6761754900001</v>
      </c>
      <c r="M37" s="246">
        <v>1600</v>
      </c>
      <c r="N37" s="248">
        <v>40.323824509999895</v>
      </c>
      <c r="O37" s="249">
        <v>2.5853972217874999E-2</v>
      </c>
    </row>
    <row r="38" spans="1:15" ht="15" customHeight="1" outlineLevel="1" x14ac:dyDescent="0.25">
      <c r="A38" s="245"/>
      <c r="B38" s="245"/>
      <c r="C38" s="245"/>
      <c r="D38" s="245" t="s">
        <v>211</v>
      </c>
      <c r="E38" s="246">
        <v>14.24520203</v>
      </c>
      <c r="F38" s="247"/>
      <c r="G38" s="246">
        <v>73.590498919999987</v>
      </c>
      <c r="H38" s="246">
        <v>77.92205822999999</v>
      </c>
      <c r="I38" s="248">
        <v>4.3315593100000029</v>
      </c>
      <c r="J38" s="249">
        <v>5.8860306338034629E-2</v>
      </c>
      <c r="K38" s="250"/>
      <c r="L38" s="246">
        <v>168.33031496999999</v>
      </c>
      <c r="M38" s="246">
        <v>180</v>
      </c>
      <c r="N38" s="248">
        <v>11.669685030000011</v>
      </c>
      <c r="O38" s="249">
        <v>6.9326104641815656E-2</v>
      </c>
    </row>
    <row r="39" spans="1:15" ht="15" customHeight="1" outlineLevel="1" x14ac:dyDescent="0.25">
      <c r="A39" s="245"/>
      <c r="B39" s="245"/>
      <c r="C39" s="245"/>
      <c r="D39" s="245" t="s">
        <v>212</v>
      </c>
      <c r="E39" s="246">
        <v>110.68335501999999</v>
      </c>
      <c r="F39" s="247"/>
      <c r="G39" s="246">
        <v>515.31677773999991</v>
      </c>
      <c r="H39" s="246">
        <v>608.64301108000006</v>
      </c>
      <c r="I39" s="248">
        <v>93.326233340000158</v>
      </c>
      <c r="J39" s="249">
        <v>0.18110458919908745</v>
      </c>
      <c r="K39" s="250"/>
      <c r="L39" s="246">
        <v>1116.03305942</v>
      </c>
      <c r="M39" s="246">
        <v>1300</v>
      </c>
      <c r="N39" s="248">
        <v>183.96694058000003</v>
      </c>
      <c r="O39" s="249">
        <v>0.16484004575599864</v>
      </c>
    </row>
    <row r="40" spans="1:15" ht="15" customHeight="1" outlineLevel="1" x14ac:dyDescent="0.25">
      <c r="A40" s="245"/>
      <c r="B40" s="245"/>
      <c r="C40" s="245"/>
      <c r="D40" s="245" t="s">
        <v>214</v>
      </c>
      <c r="E40" s="246">
        <v>59.680187480000001</v>
      </c>
      <c r="F40" s="247"/>
      <c r="G40" s="246">
        <v>328.29948540000004</v>
      </c>
      <c r="H40" s="246">
        <v>346.52168834000008</v>
      </c>
      <c r="I40" s="248">
        <v>18.222202940000045</v>
      </c>
      <c r="J40" s="249">
        <v>5.5504817248793747E-2</v>
      </c>
      <c r="K40" s="250"/>
      <c r="L40" s="246">
        <v>700.31201483999996</v>
      </c>
      <c r="M40" s="246">
        <v>750.5</v>
      </c>
      <c r="N40" s="248">
        <v>50.187985160000039</v>
      </c>
      <c r="O40" s="249">
        <v>7.1665177944243208E-2</v>
      </c>
    </row>
    <row r="41" spans="1:15" ht="15" customHeight="1" outlineLevel="1" x14ac:dyDescent="0.25">
      <c r="A41" s="245"/>
      <c r="B41" s="245"/>
      <c r="C41" s="245"/>
      <c r="D41" s="245" t="s">
        <v>215</v>
      </c>
      <c r="E41" s="246">
        <v>8.9664382699999994</v>
      </c>
      <c r="F41" s="247"/>
      <c r="G41" s="246">
        <v>49.844968859999994</v>
      </c>
      <c r="H41" s="246">
        <v>48.976192889999993</v>
      </c>
      <c r="I41" s="248">
        <v>-0.86877597000000151</v>
      </c>
      <c r="J41" s="249">
        <v>-1.7429561897011947E-2</v>
      </c>
      <c r="K41" s="250"/>
      <c r="L41" s="246">
        <v>97.712002920000003</v>
      </c>
      <c r="M41" s="246">
        <v>100</v>
      </c>
      <c r="N41" s="248">
        <v>2.2879970799999967</v>
      </c>
      <c r="O41" s="249">
        <v>2.3415721831771874E-2</v>
      </c>
    </row>
    <row r="42" spans="1:15" ht="15" customHeight="1" outlineLevel="1" x14ac:dyDescent="0.25">
      <c r="A42" s="245"/>
      <c r="B42" s="245"/>
      <c r="C42" s="245"/>
      <c r="D42" s="245" t="s">
        <v>216</v>
      </c>
      <c r="E42" s="246">
        <v>0.15793258000000002</v>
      </c>
      <c r="F42" s="247"/>
      <c r="G42" s="246">
        <v>30.063121429999999</v>
      </c>
      <c r="H42" s="246">
        <v>32.84133988</v>
      </c>
      <c r="I42" s="248">
        <v>2.7782184500000007</v>
      </c>
      <c r="J42" s="249">
        <v>9.2412840644937599E-2</v>
      </c>
      <c r="K42" s="250"/>
      <c r="L42" s="246">
        <v>61.517940300000006</v>
      </c>
      <c r="M42" s="246">
        <v>70</v>
      </c>
      <c r="N42" s="248">
        <v>8.4820596999999935</v>
      </c>
      <c r="O42" s="249">
        <v>0.13787944880202674</v>
      </c>
    </row>
    <row r="43" spans="1:15" ht="15" customHeight="1" outlineLevel="1" x14ac:dyDescent="0.25">
      <c r="A43" s="236"/>
      <c r="B43" s="236"/>
      <c r="C43" s="230" t="s">
        <v>217</v>
      </c>
      <c r="D43" s="230"/>
      <c r="E43" s="232">
        <v>50.273969909999998</v>
      </c>
      <c r="F43" s="239"/>
      <c r="G43" s="232">
        <v>325.28625320000003</v>
      </c>
      <c r="H43" s="232">
        <v>357.49673252000002</v>
      </c>
      <c r="I43" s="234">
        <v>32.21047931999999</v>
      </c>
      <c r="J43" s="257">
        <v>9.9021950676149828E-2</v>
      </c>
      <c r="K43" s="242"/>
      <c r="L43" s="232">
        <v>733.66600397000002</v>
      </c>
      <c r="M43" s="232">
        <v>876.4</v>
      </c>
      <c r="N43" s="234">
        <v>142.73399602999996</v>
      </c>
      <c r="O43" s="257">
        <v>0.19454901175417749</v>
      </c>
    </row>
    <row r="44" spans="1:15" ht="15" customHeight="1" outlineLevel="1" x14ac:dyDescent="0.25">
      <c r="A44" s="245"/>
      <c r="B44" s="245"/>
      <c r="C44" s="245"/>
      <c r="D44" s="245" t="s">
        <v>218</v>
      </c>
      <c r="E44" s="246">
        <v>41.67367204</v>
      </c>
      <c r="F44" s="247"/>
      <c r="G44" s="246">
        <v>283.35143834000002</v>
      </c>
      <c r="H44" s="246">
        <v>308.81055964000001</v>
      </c>
      <c r="I44" s="248">
        <v>25.459121299999993</v>
      </c>
      <c r="J44" s="249">
        <v>8.9849980819405539E-2</v>
      </c>
      <c r="K44" s="250"/>
      <c r="L44" s="246">
        <v>610.73082511000007</v>
      </c>
      <c r="M44" s="246">
        <v>730</v>
      </c>
      <c r="N44" s="248">
        <v>119.26917488999993</v>
      </c>
      <c r="O44" s="249">
        <v>0.19528926654147205</v>
      </c>
    </row>
    <row r="45" spans="1:15" ht="15" customHeight="1" outlineLevel="1" x14ac:dyDescent="0.25">
      <c r="A45" s="243"/>
      <c r="B45" s="243"/>
      <c r="C45" s="243"/>
      <c r="D45" s="245" t="s">
        <v>220</v>
      </c>
      <c r="E45" s="246">
        <v>8.6002978699999986</v>
      </c>
      <c r="F45" s="247"/>
      <c r="G45" s="246">
        <v>41.934814859999996</v>
      </c>
      <c r="H45" s="246">
        <v>48.686172880000001</v>
      </c>
      <c r="I45" s="248">
        <v>6.751358020000005</v>
      </c>
      <c r="J45" s="249">
        <v>0.16099649044688791</v>
      </c>
      <c r="K45" s="250"/>
      <c r="L45" s="246">
        <v>122.93517885999999</v>
      </c>
      <c r="M45" s="246">
        <v>146.4</v>
      </c>
      <c r="N45" s="248">
        <v>23.464821140000012</v>
      </c>
      <c r="O45" s="249">
        <v>0.19087149307133666</v>
      </c>
    </row>
    <row r="46" spans="1:15" ht="3.95" customHeight="1" outlineLevel="1" x14ac:dyDescent="0.25">
      <c r="A46" s="226"/>
      <c r="B46" s="226"/>
      <c r="C46" s="226"/>
      <c r="D46" s="226"/>
      <c r="E46" s="227"/>
      <c r="F46" s="215"/>
      <c r="G46" s="227"/>
      <c r="H46" s="227"/>
      <c r="I46" s="228"/>
      <c r="J46" s="229"/>
      <c r="K46" s="218"/>
      <c r="L46" s="227"/>
      <c r="M46" s="227"/>
      <c r="N46" s="228"/>
      <c r="O46" s="229"/>
    </row>
    <row r="47" spans="1:15" ht="15" customHeight="1" outlineLevel="1" x14ac:dyDescent="0.25">
      <c r="A47" s="236"/>
      <c r="B47" s="230" t="s">
        <v>221</v>
      </c>
      <c r="C47" s="258"/>
      <c r="D47" s="230"/>
      <c r="E47" s="232">
        <v>13.172893950000001</v>
      </c>
      <c r="F47" s="239"/>
      <c r="G47" s="232">
        <v>491.07707977000007</v>
      </c>
      <c r="H47" s="232">
        <v>635.08686079000006</v>
      </c>
      <c r="I47" s="234">
        <v>144.00978101999999</v>
      </c>
      <c r="J47" s="257">
        <v>0.29325290662608028</v>
      </c>
      <c r="K47" s="242"/>
      <c r="L47" s="232">
        <v>1176.5611679199999</v>
      </c>
      <c r="M47" s="232">
        <v>1448</v>
      </c>
      <c r="N47" s="234">
        <v>271.43883208000011</v>
      </c>
      <c r="O47" s="257">
        <v>0.23070524464092856</v>
      </c>
    </row>
    <row r="48" spans="1:15" ht="15" customHeight="1" outlineLevel="1" x14ac:dyDescent="0.25">
      <c r="A48" s="245"/>
      <c r="B48" s="245"/>
      <c r="C48" s="245"/>
      <c r="D48" s="245" t="s">
        <v>222</v>
      </c>
      <c r="E48" s="246">
        <v>13.172893950000001</v>
      </c>
      <c r="F48" s="247"/>
      <c r="G48" s="246">
        <v>491.07707977000007</v>
      </c>
      <c r="H48" s="246">
        <v>635.08686079000006</v>
      </c>
      <c r="I48" s="248">
        <v>144.00978101999999</v>
      </c>
      <c r="J48" s="249">
        <v>0.29325290662608028</v>
      </c>
      <c r="K48" s="250"/>
      <c r="L48" s="246">
        <v>1176.5611679199999</v>
      </c>
      <c r="M48" s="246">
        <v>1448</v>
      </c>
      <c r="N48" s="248">
        <v>271.43883208000011</v>
      </c>
      <c r="O48" s="249">
        <v>0.23070524464092856</v>
      </c>
    </row>
    <row r="49" spans="1:15" ht="15" customHeight="1" outlineLevel="1" x14ac:dyDescent="0.25">
      <c r="A49" s="243"/>
      <c r="B49" s="243"/>
      <c r="C49" s="243"/>
      <c r="D49" s="245"/>
      <c r="E49" s="133"/>
      <c r="F49" s="259"/>
      <c r="G49" s="133"/>
      <c r="H49" s="133"/>
      <c r="I49" s="248"/>
      <c r="J49" s="249"/>
      <c r="K49" s="250"/>
      <c r="L49" s="133"/>
      <c r="M49" s="133"/>
      <c r="N49" s="248"/>
      <c r="O49" s="249"/>
    </row>
    <row r="50" spans="1:15" ht="15" customHeight="1" x14ac:dyDescent="0.25">
      <c r="A50" s="260" t="s">
        <v>157</v>
      </c>
      <c r="B50" s="260"/>
      <c r="C50" s="260"/>
      <c r="D50" s="261"/>
      <c r="E50" s="262">
        <v>-2825.9045076699999</v>
      </c>
      <c r="F50" s="263"/>
      <c r="G50" s="262">
        <v>-20677.494107140003</v>
      </c>
      <c r="H50" s="262">
        <v>-21566.887819070002</v>
      </c>
      <c r="I50" s="264">
        <v>-889.39371192999897</v>
      </c>
      <c r="J50" s="265">
        <v>4.3012644923104526E-2</v>
      </c>
      <c r="K50" s="266"/>
      <c r="L50" s="262">
        <v>-44252.268802390005</v>
      </c>
      <c r="M50" s="262">
        <v>-45635.595999999998</v>
      </c>
      <c r="N50" s="264">
        <v>-1383.3271976099932</v>
      </c>
      <c r="O50" s="265">
        <v>3.126002880863088E-2</v>
      </c>
    </row>
    <row r="51" spans="1:15" ht="15" customHeight="1" x14ac:dyDescent="0.25">
      <c r="A51" s="210"/>
      <c r="B51" s="230" t="s">
        <v>223</v>
      </c>
      <c r="C51" s="230"/>
      <c r="D51" s="230"/>
      <c r="E51" s="232">
        <v>-2160.0775854600001</v>
      </c>
      <c r="F51" s="267"/>
      <c r="G51" s="240">
        <v>-16929.600138590002</v>
      </c>
      <c r="H51" s="232">
        <v>-17436.191400340002</v>
      </c>
      <c r="I51" s="234">
        <v>-506.59126174999983</v>
      </c>
      <c r="J51" s="257">
        <v>2.9923403837238682E-2</v>
      </c>
      <c r="K51" s="242"/>
      <c r="L51" s="240">
        <v>-36279.59514089</v>
      </c>
      <c r="M51" s="232">
        <v>-37173.771000000001</v>
      </c>
      <c r="N51" s="234">
        <v>-894.1758591100006</v>
      </c>
      <c r="O51" s="257">
        <v>2.4646798169536188E-2</v>
      </c>
    </row>
    <row r="52" spans="1:15" ht="15" customHeight="1" outlineLevel="1" x14ac:dyDescent="0.25">
      <c r="A52" s="245"/>
      <c r="B52" s="245"/>
      <c r="C52" s="268" t="s">
        <v>224</v>
      </c>
      <c r="D52" s="268"/>
      <c r="E52" s="246">
        <v>-828.95666499999993</v>
      </c>
      <c r="F52" s="247"/>
      <c r="G52" s="269">
        <v>-6363.4695140000003</v>
      </c>
      <c r="H52" s="246">
        <v>-6370.6019179999994</v>
      </c>
      <c r="I52" s="248">
        <v>-7.1324039999990418</v>
      </c>
      <c r="J52" s="249">
        <v>1.1208357303051919E-3</v>
      </c>
      <c r="K52" s="250"/>
      <c r="L52" s="269">
        <v>-13419.044947999999</v>
      </c>
      <c r="M52" s="246">
        <v>-13615.938</v>
      </c>
      <c r="N52" s="248">
        <v>-196.89305200000126</v>
      </c>
      <c r="O52" s="249">
        <v>1.4672657611847884E-2</v>
      </c>
    </row>
    <row r="53" spans="1:15" ht="15" customHeight="1" outlineLevel="1" x14ac:dyDescent="0.25">
      <c r="A53" s="245"/>
      <c r="B53" s="245"/>
      <c r="C53" s="245" t="s">
        <v>225</v>
      </c>
      <c r="D53" s="245"/>
      <c r="E53" s="246">
        <v>-1234.3965870000002</v>
      </c>
      <c r="F53" s="247"/>
      <c r="G53" s="246">
        <v>-9612.4210789999997</v>
      </c>
      <c r="H53" s="246">
        <v>-10010.092613000001</v>
      </c>
      <c r="I53" s="248">
        <v>-397.67153400000097</v>
      </c>
      <c r="J53" s="249">
        <v>4.137059027395118E-2</v>
      </c>
      <c r="K53" s="250"/>
      <c r="L53" s="246">
        <v>-20589.812146</v>
      </c>
      <c r="M53" s="246">
        <v>-21131.679</v>
      </c>
      <c r="N53" s="248">
        <v>-541.86685399999988</v>
      </c>
      <c r="O53" s="249">
        <v>2.6317231558873999E-2</v>
      </c>
    </row>
    <row r="54" spans="1:15" ht="15" customHeight="1" outlineLevel="1" x14ac:dyDescent="0.25">
      <c r="A54" s="245"/>
      <c r="B54" s="245"/>
      <c r="C54" s="245" t="s">
        <v>226</v>
      </c>
      <c r="D54" s="245"/>
      <c r="E54" s="246">
        <v>-15.7903</v>
      </c>
      <c r="F54" s="247"/>
      <c r="G54" s="246">
        <v>-115.64833299999999</v>
      </c>
      <c r="H54" s="246">
        <v>-119.235061</v>
      </c>
      <c r="I54" s="248">
        <v>-3.5867280000000079</v>
      </c>
      <c r="J54" s="249">
        <v>3.101409166010205E-2</v>
      </c>
      <c r="K54" s="250"/>
      <c r="L54" s="246">
        <v>-227.53442100000001</v>
      </c>
      <c r="M54" s="246">
        <v>-234.273</v>
      </c>
      <c r="N54" s="248">
        <v>-6.7385789999999872</v>
      </c>
      <c r="O54" s="249">
        <v>2.9615646592653366E-2</v>
      </c>
    </row>
    <row r="55" spans="1:15" ht="15" customHeight="1" outlineLevel="1" x14ac:dyDescent="0.25">
      <c r="A55" s="245"/>
      <c r="B55" s="245"/>
      <c r="C55" s="245" t="s">
        <v>227</v>
      </c>
      <c r="D55" s="245"/>
      <c r="E55" s="246">
        <v>-0.60416700000000001</v>
      </c>
      <c r="F55" s="247"/>
      <c r="G55" s="246">
        <v>-3.6250019999999998</v>
      </c>
      <c r="H55" s="246">
        <v>-3.6250019999999998</v>
      </c>
      <c r="I55" s="248">
        <v>0</v>
      </c>
      <c r="J55" s="249">
        <v>0</v>
      </c>
      <c r="K55" s="250"/>
      <c r="L55" s="246">
        <v>-7.25</v>
      </c>
      <c r="M55" s="246">
        <v>-7.25</v>
      </c>
      <c r="N55" s="248">
        <v>0</v>
      </c>
      <c r="O55" s="249">
        <v>0</v>
      </c>
    </row>
    <row r="56" spans="1:15" ht="15" customHeight="1" outlineLevel="1" x14ac:dyDescent="0.25">
      <c r="A56" s="245"/>
      <c r="B56" s="245"/>
      <c r="C56" s="245" t="s">
        <v>228</v>
      </c>
      <c r="D56" s="245"/>
      <c r="E56" s="246">
        <v>0</v>
      </c>
      <c r="F56" s="247"/>
      <c r="G56" s="246">
        <v>0</v>
      </c>
      <c r="H56" s="246">
        <v>0</v>
      </c>
      <c r="I56" s="248">
        <v>0</v>
      </c>
      <c r="J56" s="249" t="s">
        <v>37</v>
      </c>
      <c r="K56" s="250"/>
      <c r="L56" s="246">
        <v>-69.222444859999996</v>
      </c>
      <c r="M56" s="246">
        <v>-66.209999999999994</v>
      </c>
      <c r="N56" s="248">
        <v>3.0124448600000022</v>
      </c>
      <c r="O56" s="249">
        <v>-4.3518325105282973E-2</v>
      </c>
    </row>
    <row r="57" spans="1:15" ht="15" customHeight="1" outlineLevel="1" x14ac:dyDescent="0.25">
      <c r="A57" s="236"/>
      <c r="B57" s="236"/>
      <c r="C57" s="245" t="s">
        <v>229</v>
      </c>
      <c r="D57" s="245"/>
      <c r="E57" s="246">
        <v>-80.329866460000005</v>
      </c>
      <c r="F57" s="247"/>
      <c r="G57" s="246">
        <v>-284.43621058999997</v>
      </c>
      <c r="H57" s="246">
        <v>-295.13680634000002</v>
      </c>
      <c r="I57" s="248">
        <v>-10.700595750000048</v>
      </c>
      <c r="J57" s="249">
        <v>3.7620370935908642E-2</v>
      </c>
      <c r="K57" s="250"/>
      <c r="L57" s="246">
        <v>-666.73118103000002</v>
      </c>
      <c r="M57" s="246">
        <v>-673.42100000000005</v>
      </c>
      <c r="N57" s="248">
        <v>-6.689818970000033</v>
      </c>
      <c r="O57" s="249">
        <v>1.0033757472787341E-2</v>
      </c>
    </row>
    <row r="58" spans="1:15" ht="15" customHeight="1" outlineLevel="1" x14ac:dyDescent="0.25">
      <c r="A58" s="243"/>
      <c r="B58" s="243"/>
      <c r="C58" s="245" t="s">
        <v>230</v>
      </c>
      <c r="D58" s="245"/>
      <c r="E58" s="246">
        <v>0</v>
      </c>
      <c r="F58" s="247"/>
      <c r="G58" s="246">
        <v>0</v>
      </c>
      <c r="H58" s="246">
        <v>0</v>
      </c>
      <c r="I58" s="248">
        <v>0</v>
      </c>
      <c r="J58" s="249" t="s">
        <v>37</v>
      </c>
      <c r="K58" s="250"/>
      <c r="L58" s="246">
        <v>-200</v>
      </c>
      <c r="M58" s="246">
        <v>-200</v>
      </c>
      <c r="N58" s="248">
        <v>0</v>
      </c>
      <c r="O58" s="249">
        <v>0</v>
      </c>
    </row>
    <row r="59" spans="1:15" ht="15" customHeight="1" outlineLevel="1" x14ac:dyDescent="0.25">
      <c r="A59" s="245"/>
      <c r="B59" s="245"/>
      <c r="C59" s="245" t="s">
        <v>231</v>
      </c>
      <c r="D59" s="245"/>
      <c r="E59" s="246">
        <v>0</v>
      </c>
      <c r="F59" s="247"/>
      <c r="G59" s="246">
        <v>-550</v>
      </c>
      <c r="H59" s="246">
        <v>-577.5</v>
      </c>
      <c r="I59" s="248">
        <v>-27.5</v>
      </c>
      <c r="J59" s="249">
        <v>5.0000000000000044E-2</v>
      </c>
      <c r="K59" s="250"/>
      <c r="L59" s="246">
        <v>-1100</v>
      </c>
      <c r="M59" s="246">
        <v>-1155</v>
      </c>
      <c r="N59" s="248">
        <v>-55</v>
      </c>
      <c r="O59" s="249">
        <v>5.0000000000000044E-2</v>
      </c>
    </row>
    <row r="60" spans="1:15" ht="15" customHeight="1" outlineLevel="1" x14ac:dyDescent="0.25">
      <c r="A60" s="245"/>
      <c r="B60" s="245"/>
      <c r="C60" s="245" t="s">
        <v>232</v>
      </c>
      <c r="D60" s="245"/>
      <c r="E60" s="246">
        <v>0</v>
      </c>
      <c r="F60" s="247"/>
      <c r="G60" s="246">
        <v>0</v>
      </c>
      <c r="H60" s="246">
        <v>-60</v>
      </c>
      <c r="I60" s="248">
        <v>-60</v>
      </c>
      <c r="J60" s="249" t="s">
        <v>37</v>
      </c>
      <c r="K60" s="250"/>
      <c r="L60" s="246">
        <v>0</v>
      </c>
      <c r="M60" s="246">
        <v>-90</v>
      </c>
      <c r="N60" s="248">
        <v>-90</v>
      </c>
      <c r="O60" s="249" t="s">
        <v>37</v>
      </c>
    </row>
    <row r="61" spans="1:15" ht="15" customHeight="1" x14ac:dyDescent="0.25">
      <c r="A61" s="209"/>
      <c r="B61" s="230" t="s">
        <v>233</v>
      </c>
      <c r="C61" s="230"/>
      <c r="D61" s="230"/>
      <c r="E61" s="232">
        <v>-386.76430291999998</v>
      </c>
      <c r="F61" s="239"/>
      <c r="G61" s="232">
        <v>-2347.4649892900002</v>
      </c>
      <c r="H61" s="232">
        <v>-2491.7301039399999</v>
      </c>
      <c r="I61" s="234">
        <v>-144.26511464999976</v>
      </c>
      <c r="J61" s="257">
        <v>6.145570447618609E-2</v>
      </c>
      <c r="K61" s="242"/>
      <c r="L61" s="232">
        <v>-4955.286616039999</v>
      </c>
      <c r="M61" s="232">
        <v>-5185.8249999999998</v>
      </c>
      <c r="N61" s="234">
        <v>-230.53838396000083</v>
      </c>
      <c r="O61" s="257">
        <v>4.6523723413648854E-2</v>
      </c>
    </row>
    <row r="62" spans="1:15" ht="15" customHeight="1" outlineLevel="1" x14ac:dyDescent="0.25">
      <c r="A62" s="245"/>
      <c r="B62" s="245"/>
      <c r="C62" s="245" t="s">
        <v>234</v>
      </c>
      <c r="D62" s="245"/>
      <c r="E62" s="246">
        <v>-174.39926953</v>
      </c>
      <c r="F62" s="247"/>
      <c r="G62" s="246">
        <v>-975.5208405699999</v>
      </c>
      <c r="H62" s="246">
        <v>-1046.88443659</v>
      </c>
      <c r="I62" s="248">
        <v>-71.363596020000045</v>
      </c>
      <c r="J62" s="249">
        <v>7.3154353092346192E-2</v>
      </c>
      <c r="K62" s="250"/>
      <c r="L62" s="246">
        <v>-1992.222215</v>
      </c>
      <c r="M62" s="246">
        <v>-2150</v>
      </c>
      <c r="N62" s="248">
        <v>-157.77778499999999</v>
      </c>
      <c r="O62" s="249">
        <v>7.9196880655203472E-2</v>
      </c>
    </row>
    <row r="63" spans="1:15" ht="15" customHeight="1" outlineLevel="1" x14ac:dyDescent="0.25">
      <c r="A63" s="245"/>
      <c r="B63" s="245"/>
      <c r="C63" s="245" t="s">
        <v>235</v>
      </c>
      <c r="D63" s="245"/>
      <c r="E63" s="246">
        <v>-5.5476890399999998</v>
      </c>
      <c r="F63" s="247"/>
      <c r="G63" s="246">
        <v>-29.958648979999996</v>
      </c>
      <c r="H63" s="246">
        <v>-30.785593570000003</v>
      </c>
      <c r="I63" s="248">
        <v>-0.8269445900000072</v>
      </c>
      <c r="J63" s="249">
        <v>2.7602866556234451E-2</v>
      </c>
      <c r="K63" s="250"/>
      <c r="L63" s="246">
        <v>-59.148159790000001</v>
      </c>
      <c r="M63" s="246">
        <v>-65</v>
      </c>
      <c r="N63" s="248">
        <v>-5.8518402099999989</v>
      </c>
      <c r="O63" s="249">
        <v>9.8935287771866554E-2</v>
      </c>
    </row>
    <row r="64" spans="1:15" ht="15" customHeight="1" outlineLevel="1" x14ac:dyDescent="0.25">
      <c r="A64" s="245"/>
      <c r="B64" s="245"/>
      <c r="C64" s="245" t="s">
        <v>236</v>
      </c>
      <c r="D64" s="245"/>
      <c r="E64" s="246">
        <v>-111.33082686</v>
      </c>
      <c r="F64" s="247"/>
      <c r="G64" s="246">
        <v>-630.76967274000003</v>
      </c>
      <c r="H64" s="246">
        <v>-691.58621970000002</v>
      </c>
      <c r="I64" s="248">
        <v>-60.816546959999982</v>
      </c>
      <c r="J64" s="249">
        <v>9.6416409330237762E-2</v>
      </c>
      <c r="K64" s="250"/>
      <c r="L64" s="246">
        <v>-1318.89545226</v>
      </c>
      <c r="M64" s="246">
        <v>-1385</v>
      </c>
      <c r="N64" s="248">
        <v>-66.104547740000044</v>
      </c>
      <c r="O64" s="249">
        <v>5.0121143132858759E-2</v>
      </c>
    </row>
    <row r="65" spans="1:15" ht="15" customHeight="1" outlineLevel="1" x14ac:dyDescent="0.25">
      <c r="A65" s="243"/>
      <c r="B65" s="243"/>
      <c r="C65" s="245" t="s">
        <v>237</v>
      </c>
      <c r="D65" s="245"/>
      <c r="E65" s="246">
        <v>-52.337017490000001</v>
      </c>
      <c r="F65" s="247"/>
      <c r="G65" s="246">
        <v>-366.01982700000002</v>
      </c>
      <c r="H65" s="246">
        <v>-377.27785408</v>
      </c>
      <c r="I65" s="248">
        <v>-11.258027079999977</v>
      </c>
      <c r="J65" s="249">
        <v>3.0757970605783447E-2</v>
      </c>
      <c r="K65" s="250"/>
      <c r="L65" s="246">
        <v>-894.62878898999998</v>
      </c>
      <c r="M65" s="246">
        <v>-895.43299999999999</v>
      </c>
      <c r="N65" s="248">
        <v>-0.80421101000001727</v>
      </c>
      <c r="O65" s="249">
        <v>8.98932629820548E-4</v>
      </c>
    </row>
    <row r="66" spans="1:15" ht="15" customHeight="1" outlineLevel="1" x14ac:dyDescent="0.25">
      <c r="A66" s="243"/>
      <c r="B66" s="243"/>
      <c r="C66" s="245" t="s">
        <v>238</v>
      </c>
      <c r="D66" s="245"/>
      <c r="E66" s="246">
        <v>-43.149500000000003</v>
      </c>
      <c r="F66" s="247"/>
      <c r="G66" s="246">
        <v>-345.19600000000003</v>
      </c>
      <c r="H66" s="246">
        <v>-345.19600000000003</v>
      </c>
      <c r="I66" s="248">
        <v>0</v>
      </c>
      <c r="J66" s="249">
        <v>0</v>
      </c>
      <c r="K66" s="250"/>
      <c r="L66" s="246">
        <v>-690.39200000000005</v>
      </c>
      <c r="M66" s="246">
        <v>-690.39200000000005</v>
      </c>
      <c r="N66" s="248">
        <v>0</v>
      </c>
      <c r="O66" s="249">
        <v>0</v>
      </c>
    </row>
    <row r="67" spans="1:15" ht="15" customHeight="1" x14ac:dyDescent="0.25">
      <c r="A67" s="209"/>
      <c r="B67" s="230" t="s">
        <v>239</v>
      </c>
      <c r="C67" s="230"/>
      <c r="D67" s="230"/>
      <c r="E67" s="232">
        <v>-277.31054666</v>
      </c>
      <c r="F67" s="239"/>
      <c r="G67" s="232">
        <v>-1400.4289792599998</v>
      </c>
      <c r="H67" s="232">
        <v>-1625.4078041399998</v>
      </c>
      <c r="I67" s="234">
        <v>-224.97882488000005</v>
      </c>
      <c r="J67" s="257">
        <v>0.16064993527831817</v>
      </c>
      <c r="K67" s="242"/>
      <c r="L67" s="232">
        <v>-2936.5870454599999</v>
      </c>
      <c r="M67" s="232">
        <v>-3200</v>
      </c>
      <c r="N67" s="234">
        <v>-263.4129545400001</v>
      </c>
      <c r="O67" s="257">
        <v>8.970037341383752E-2</v>
      </c>
    </row>
    <row r="68" spans="1:15" ht="15" customHeight="1" outlineLevel="1" x14ac:dyDescent="0.25">
      <c r="A68" s="245"/>
      <c r="B68" s="245"/>
      <c r="C68" s="245" t="s">
        <v>240</v>
      </c>
      <c r="D68" s="245"/>
      <c r="E68" s="246">
        <v>-277.31054666</v>
      </c>
      <c r="F68" s="270"/>
      <c r="G68" s="246">
        <v>-1400.4289792599998</v>
      </c>
      <c r="H68" s="246">
        <v>-1625.4078041399998</v>
      </c>
      <c r="I68" s="248">
        <v>-224.97882488000005</v>
      </c>
      <c r="J68" s="249">
        <v>0.16064993527831817</v>
      </c>
      <c r="K68" s="250"/>
      <c r="L68" s="246">
        <v>-2936.5870454599999</v>
      </c>
      <c r="M68" s="246">
        <v>-3200</v>
      </c>
      <c r="N68" s="248">
        <v>-263.4129545400001</v>
      </c>
      <c r="O68" s="249">
        <v>8.970037341383752E-2</v>
      </c>
    </row>
    <row r="69" spans="1:15" ht="15" customHeight="1" x14ac:dyDescent="0.25">
      <c r="A69" s="209"/>
      <c r="B69" s="230" t="s">
        <v>241</v>
      </c>
      <c r="C69" s="230"/>
      <c r="D69" s="230"/>
      <c r="E69" s="232">
        <v>-1.75207263</v>
      </c>
      <c r="F69" s="267"/>
      <c r="G69" s="232">
        <v>0</v>
      </c>
      <c r="H69" s="232">
        <v>-13.558510650000001</v>
      </c>
      <c r="I69" s="234">
        <v>-13.558510650000001</v>
      </c>
      <c r="J69" s="257" t="s">
        <v>37</v>
      </c>
      <c r="K69" s="242"/>
      <c r="L69" s="232">
        <v>-80.8</v>
      </c>
      <c r="M69" s="232">
        <v>-76</v>
      </c>
      <c r="N69" s="234">
        <v>4.7999999999999972</v>
      </c>
      <c r="O69" s="257">
        <v>-5.9405940594059348E-2</v>
      </c>
    </row>
    <row r="70" spans="1:15" ht="15" customHeight="1" outlineLevel="1" x14ac:dyDescent="0.25">
      <c r="A70" s="245"/>
      <c r="B70" s="245"/>
      <c r="C70" s="245" t="s">
        <v>243</v>
      </c>
      <c r="D70" s="245"/>
      <c r="E70" s="246">
        <v>-1.75207263</v>
      </c>
      <c r="F70" s="271"/>
      <c r="G70" s="246">
        <v>0</v>
      </c>
      <c r="H70" s="246">
        <v>-13.558510650000001</v>
      </c>
      <c r="I70" s="248">
        <v>-13.558510650000001</v>
      </c>
      <c r="J70" s="249" t="s">
        <v>37</v>
      </c>
      <c r="K70" s="250"/>
      <c r="L70" s="246">
        <v>-80.8</v>
      </c>
      <c r="M70" s="246">
        <v>-76</v>
      </c>
      <c r="N70" s="248">
        <v>4.7999999999999972</v>
      </c>
      <c r="O70" s="249">
        <v>-5.9405940594059348E-2</v>
      </c>
    </row>
    <row r="71" spans="1:15" ht="15" customHeight="1" x14ac:dyDescent="0.25">
      <c r="A71" s="260" t="s">
        <v>244</v>
      </c>
      <c r="B71" s="260"/>
      <c r="C71" s="260"/>
      <c r="D71" s="260"/>
      <c r="E71" s="262">
        <v>5688.7323190800043</v>
      </c>
      <c r="F71" s="263"/>
      <c r="G71" s="262">
        <v>31175.067031110011</v>
      </c>
      <c r="H71" s="262">
        <v>32686.498687690008</v>
      </c>
      <c r="I71" s="264">
        <v>1511.4316565799963</v>
      </c>
      <c r="J71" s="265">
        <v>4.8482065975085753E-2</v>
      </c>
      <c r="K71" s="266"/>
      <c r="L71" s="262">
        <v>70016.500276899998</v>
      </c>
      <c r="M71" s="262">
        <v>71762.403999999995</v>
      </c>
      <c r="N71" s="264">
        <v>1745.9037230999966</v>
      </c>
      <c r="O71" s="265">
        <v>2.4935603981851795E-2</v>
      </c>
    </row>
    <row r="72" spans="1:15" ht="15" customHeight="1" x14ac:dyDescent="0.25">
      <c r="A72" s="209" t="s">
        <v>33</v>
      </c>
      <c r="B72" s="209"/>
      <c r="C72" s="209"/>
      <c r="D72" s="273"/>
      <c r="E72" s="273"/>
      <c r="F72" s="273"/>
      <c r="G72" s="209"/>
      <c r="H72" s="224"/>
      <c r="I72" s="209"/>
      <c r="J72" s="209"/>
      <c r="K72" s="209"/>
      <c r="L72" s="209"/>
      <c r="M72" s="209"/>
      <c r="N72" s="209"/>
      <c r="O72" s="20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1">
    <pageSetUpPr fitToPage="1"/>
  </sheetPr>
  <dimension ref="A1:N7"/>
  <sheetViews>
    <sheetView showGridLines="0" zoomScaleNormal="100" workbookViewId="0"/>
  </sheetViews>
  <sheetFormatPr baseColWidth="10" defaultColWidth="10" defaultRowHeight="15.75" outlineLevelRow="1" x14ac:dyDescent="0.25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510" t="s">
        <v>363</v>
      </c>
    </row>
    <row r="2" spans="1:14" ht="15" customHeight="1" x14ac:dyDescent="0.25">
      <c r="A2" s="558" t="s">
        <v>251</v>
      </c>
      <c r="B2" s="558"/>
      <c r="C2" s="558"/>
      <c r="D2" s="311" t="s">
        <v>11</v>
      </c>
      <c r="E2" s="312"/>
      <c r="F2" s="555" t="s">
        <v>12</v>
      </c>
      <c r="G2" s="555"/>
      <c r="H2" s="555"/>
      <c r="I2" s="555"/>
      <c r="J2" s="313"/>
      <c r="K2" s="555" t="s">
        <v>13</v>
      </c>
      <c r="L2" s="555"/>
      <c r="M2" s="555"/>
      <c r="N2" s="555"/>
    </row>
    <row r="3" spans="1:14" ht="15" customHeight="1" x14ac:dyDescent="0.25">
      <c r="A3" s="559"/>
      <c r="B3" s="559"/>
      <c r="C3" s="559"/>
      <c r="D3" s="314" t="s">
        <v>34</v>
      </c>
      <c r="E3" s="314"/>
      <c r="F3" s="556" t="s">
        <v>35</v>
      </c>
      <c r="G3" s="556" t="e">
        <v>#REF!</v>
      </c>
      <c r="H3" s="557" t="s">
        <v>14</v>
      </c>
      <c r="I3" s="557"/>
      <c r="J3" s="315"/>
      <c r="K3" s="316" t="s">
        <v>6</v>
      </c>
      <c r="L3" s="314" t="s">
        <v>7</v>
      </c>
      <c r="M3" s="557" t="s">
        <v>14</v>
      </c>
      <c r="N3" s="557"/>
    </row>
    <row r="4" spans="1:14" ht="15" customHeight="1" x14ac:dyDescent="0.25">
      <c r="A4" s="560"/>
      <c r="B4" s="560"/>
      <c r="C4" s="560"/>
      <c r="D4" s="317">
        <v>2025</v>
      </c>
      <c r="E4" s="318"/>
      <c r="F4" s="318">
        <v>2024</v>
      </c>
      <c r="G4" s="318">
        <v>2025</v>
      </c>
      <c r="H4" s="319" t="s">
        <v>15</v>
      </c>
      <c r="I4" s="319" t="s">
        <v>16</v>
      </c>
      <c r="J4" s="318"/>
      <c r="K4" s="318">
        <v>2024</v>
      </c>
      <c r="L4" s="318">
        <v>2025</v>
      </c>
      <c r="M4" s="319" t="s">
        <v>15</v>
      </c>
      <c r="N4" s="319" t="s">
        <v>16</v>
      </c>
    </row>
    <row r="5" spans="1:14" ht="15" customHeight="1" outlineLevel="1" x14ac:dyDescent="0.25">
      <c r="A5" s="320" t="s">
        <v>252</v>
      </c>
      <c r="B5" s="321"/>
      <c r="C5" s="320"/>
      <c r="D5" s="322">
        <v>12023.826837359993</v>
      </c>
      <c r="E5" s="323"/>
      <c r="F5" s="322">
        <v>55171.66174984019</v>
      </c>
      <c r="G5" s="322">
        <v>57325.508186040141</v>
      </c>
      <c r="H5" s="324">
        <v>2153.8464361999504</v>
      </c>
      <c r="I5" s="325">
        <v>3.903899878828998E-2</v>
      </c>
      <c r="J5" s="326"/>
      <c r="K5" s="322">
        <v>118906.85882323966</v>
      </c>
      <c r="L5" s="322">
        <v>126710.85399999993</v>
      </c>
      <c r="M5" s="327">
        <v>7803.9951767602761</v>
      </c>
      <c r="N5" s="328">
        <v>6.5631160842969161E-2</v>
      </c>
    </row>
    <row r="6" spans="1:14" ht="15" customHeight="1" outlineLevel="1" x14ac:dyDescent="0.25">
      <c r="A6" s="47" t="s">
        <v>253</v>
      </c>
      <c r="B6" s="48"/>
      <c r="C6" s="47"/>
      <c r="D6" s="329">
        <v>7861.2086176899966</v>
      </c>
      <c r="E6" s="49"/>
      <c r="F6" s="329">
        <v>45957.239713059949</v>
      </c>
      <c r="G6" s="329">
        <v>47063.338515950003</v>
      </c>
      <c r="H6" s="330">
        <v>1106.0988028900538</v>
      </c>
      <c r="I6" s="331">
        <v>2.4067999074707913E-2</v>
      </c>
      <c r="J6" s="12"/>
      <c r="K6" s="329">
        <v>105151.55134039014</v>
      </c>
      <c r="L6" s="329">
        <v>103651.38400000021</v>
      </c>
      <c r="M6" s="332">
        <v>-1500.1673403899331</v>
      </c>
      <c r="N6" s="333">
        <v>-1.4266716194549334E-2</v>
      </c>
    </row>
    <row r="7" spans="1:14" ht="15" customHeight="1" x14ac:dyDescent="0.25">
      <c r="A7" s="36" t="s">
        <v>254</v>
      </c>
      <c r="B7" s="36"/>
      <c r="C7" s="36"/>
      <c r="D7" s="37">
        <v>-4162.6182196699965</v>
      </c>
      <c r="E7" s="334"/>
      <c r="F7" s="37">
        <v>-9214.4220367802409</v>
      </c>
      <c r="G7" s="37">
        <v>-10262.169670090138</v>
      </c>
      <c r="H7" s="335">
        <v>-1047.7476333098966</v>
      </c>
      <c r="I7" s="336"/>
      <c r="J7" s="334"/>
      <c r="K7" s="37">
        <v>-13755.307482849516</v>
      </c>
      <c r="L7" s="37">
        <v>-23059.469999999725</v>
      </c>
      <c r="M7" s="335">
        <v>-9304.1625171502092</v>
      </c>
      <c r="N7" s="336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27">
    <pageSetUpPr fitToPage="1"/>
  </sheetPr>
  <dimension ref="A1:M9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ht="15" customHeight="1" x14ac:dyDescent="0.25">
      <c r="A1" s="510" t="s">
        <v>332</v>
      </c>
    </row>
    <row r="2" spans="1:13" ht="77.25" customHeight="1" x14ac:dyDescent="0.25">
      <c r="A2" s="561" t="s">
        <v>10</v>
      </c>
      <c r="B2" s="561"/>
      <c r="C2" s="394" t="s">
        <v>17</v>
      </c>
      <c r="D2" s="395" t="s">
        <v>285</v>
      </c>
      <c r="E2" s="395" t="s">
        <v>286</v>
      </c>
      <c r="F2" s="396" t="s">
        <v>287</v>
      </c>
      <c r="G2" s="397" t="s">
        <v>288</v>
      </c>
      <c r="H2" s="397" t="s">
        <v>289</v>
      </c>
      <c r="I2" s="398" t="s">
        <v>252</v>
      </c>
      <c r="J2" s="399" t="s">
        <v>290</v>
      </c>
      <c r="K2" s="400"/>
      <c r="L2" s="400"/>
      <c r="M2" s="393"/>
    </row>
    <row r="3" spans="1:13" ht="15" customHeight="1" x14ac:dyDescent="0.25">
      <c r="A3" s="393" t="s">
        <v>57</v>
      </c>
      <c r="B3" s="393" t="s">
        <v>58</v>
      </c>
      <c r="C3" s="402">
        <v>2040.7281807299969</v>
      </c>
      <c r="D3" s="403">
        <v>13.470917749999998</v>
      </c>
      <c r="E3" s="403">
        <v>0.89110480000000014</v>
      </c>
      <c r="F3" s="404">
        <v>2026.3661581800009</v>
      </c>
      <c r="G3" s="405">
        <v>-141.74251684000012</v>
      </c>
      <c r="H3" s="405">
        <v>24.986271770000005</v>
      </c>
      <c r="I3" s="406">
        <v>1909.6099131099963</v>
      </c>
      <c r="J3" s="409">
        <v>-131.11826762000055</v>
      </c>
      <c r="K3" s="408"/>
      <c r="L3" s="408"/>
      <c r="M3" s="393"/>
    </row>
    <row r="4" spans="1:13" ht="15" customHeight="1" x14ac:dyDescent="0.25">
      <c r="A4" s="393" t="s">
        <v>70</v>
      </c>
      <c r="B4" s="393" t="s">
        <v>71</v>
      </c>
      <c r="C4" s="402">
        <v>321.16691872000035</v>
      </c>
      <c r="D4" s="403">
        <v>0.11932701</v>
      </c>
      <c r="E4" s="403">
        <v>5.0000000000000001E-3</v>
      </c>
      <c r="F4" s="404">
        <v>321.04259171000007</v>
      </c>
      <c r="G4" s="405">
        <v>-180.48340632</v>
      </c>
      <c r="H4" s="405">
        <v>1.4747977900000002</v>
      </c>
      <c r="I4" s="406">
        <v>142.03398318000001</v>
      </c>
      <c r="J4" s="409">
        <v>-179.13293554000035</v>
      </c>
      <c r="K4" s="408"/>
      <c r="L4" s="408"/>
      <c r="M4" s="393"/>
    </row>
    <row r="5" spans="1:13" ht="15" customHeight="1" x14ac:dyDescent="0.25">
      <c r="A5" s="393" t="s">
        <v>80</v>
      </c>
      <c r="B5" s="393" t="s">
        <v>81</v>
      </c>
      <c r="C5" s="402">
        <v>1748.6143009800003</v>
      </c>
      <c r="D5" s="403">
        <v>0</v>
      </c>
      <c r="E5" s="403">
        <v>0</v>
      </c>
      <c r="F5" s="404">
        <v>1748.6143009800003</v>
      </c>
      <c r="G5" s="405">
        <v>-115.49475604000003</v>
      </c>
      <c r="H5" s="405">
        <v>0</v>
      </c>
      <c r="I5" s="406">
        <v>1633.1195449400004</v>
      </c>
      <c r="J5" s="409">
        <v>-115.49475603999986</v>
      </c>
      <c r="K5" s="408"/>
      <c r="L5" s="408"/>
      <c r="M5" s="393"/>
    </row>
    <row r="6" spans="1:13" ht="15" customHeight="1" x14ac:dyDescent="0.25">
      <c r="A6" s="393" t="s">
        <v>98</v>
      </c>
      <c r="B6" s="393" t="s">
        <v>99</v>
      </c>
      <c r="C6" s="402">
        <v>2450.7112445000002</v>
      </c>
      <c r="D6" s="403">
        <v>0.24520319999999998</v>
      </c>
      <c r="E6" s="403">
        <v>2.2100000000000002E-2</v>
      </c>
      <c r="F6" s="404">
        <v>2450.4439413</v>
      </c>
      <c r="G6" s="405">
        <v>-621.8344626300003</v>
      </c>
      <c r="H6" s="405">
        <v>5.9139701900000006</v>
      </c>
      <c r="I6" s="406">
        <v>1834.5234488599988</v>
      </c>
      <c r="J6" s="409">
        <v>-616.18779564000147</v>
      </c>
      <c r="K6" s="408"/>
      <c r="L6" s="408"/>
      <c r="M6" s="393"/>
    </row>
    <row r="7" spans="1:13" ht="15" customHeight="1" x14ac:dyDescent="0.25">
      <c r="A7" s="393" t="s">
        <v>106</v>
      </c>
      <c r="B7" s="393" t="s">
        <v>107</v>
      </c>
      <c r="C7" s="402">
        <v>541.80259086000001</v>
      </c>
      <c r="D7" s="403">
        <v>18.393999999999998</v>
      </c>
      <c r="E7" s="403">
        <v>62.11442006</v>
      </c>
      <c r="F7" s="404">
        <v>461.29417079999979</v>
      </c>
      <c r="G7" s="405">
        <v>-159.60515198999985</v>
      </c>
      <c r="H7" s="405">
        <v>64.782256470000007</v>
      </c>
      <c r="I7" s="406">
        <v>366.47127527999982</v>
      </c>
      <c r="J7" s="409">
        <v>-175.33131558000019</v>
      </c>
      <c r="K7" s="408"/>
      <c r="L7" s="408"/>
      <c r="M7" s="393"/>
    </row>
    <row r="8" spans="1:13" ht="15" customHeight="1" x14ac:dyDescent="0.25">
      <c r="A8" s="393" t="s">
        <v>113</v>
      </c>
      <c r="B8" s="393" t="s">
        <v>114</v>
      </c>
      <c r="C8" s="402">
        <v>4522.7146226200002</v>
      </c>
      <c r="D8" s="403">
        <v>0</v>
      </c>
      <c r="E8" s="403">
        <v>0</v>
      </c>
      <c r="F8" s="404">
        <v>4522.7146226200002</v>
      </c>
      <c r="G8" s="405">
        <v>-1506.1768026000002</v>
      </c>
      <c r="H8" s="405">
        <v>0</v>
      </c>
      <c r="I8" s="406">
        <v>3016.5378200200007</v>
      </c>
      <c r="J8" s="409">
        <v>-1506.1768025999995</v>
      </c>
      <c r="K8" s="408"/>
      <c r="L8" s="408"/>
      <c r="M8" s="393"/>
    </row>
    <row r="9" spans="1:13" ht="15" customHeight="1" x14ac:dyDescent="0.25">
      <c r="A9" s="410" t="s">
        <v>292</v>
      </c>
      <c r="B9" s="410"/>
      <c r="C9" s="411">
        <v>60838.715427750023</v>
      </c>
      <c r="D9" s="412">
        <v>706.56366056000002</v>
      </c>
      <c r="E9" s="412">
        <v>138.90610515999998</v>
      </c>
      <c r="F9" s="413">
        <v>59993.24566203</v>
      </c>
      <c r="G9" s="414">
        <v>-2965.9100685000003</v>
      </c>
      <c r="H9" s="414">
        <v>298.17259251000002</v>
      </c>
      <c r="I9" s="415">
        <v>57325.508186040002</v>
      </c>
      <c r="J9" s="416">
        <v>-3513.2072417100208</v>
      </c>
      <c r="K9" s="417"/>
      <c r="L9" s="417"/>
      <c r="M9" s="393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8"/>
  <sheetViews>
    <sheetView showGridLines="0" zoomScaleNormal="100" workbookViewId="0"/>
  </sheetViews>
  <sheetFormatPr baseColWidth="10" defaultColWidth="10" defaultRowHeight="15" customHeight="1" x14ac:dyDescent="0.2"/>
  <cols>
    <col min="1" max="2" width="2.5" style="441" customWidth="1"/>
    <col min="3" max="3" width="38.75" style="441" customWidth="1"/>
    <col min="4" max="4" width="8.75" style="441" customWidth="1"/>
    <col min="5" max="5" width="1.875" style="441" customWidth="1"/>
    <col min="6" max="9" width="6.875" style="441" customWidth="1"/>
    <col min="10" max="10" width="1.875" style="441" customWidth="1"/>
    <col min="11" max="14" width="6.875" style="441" customWidth="1"/>
    <col min="15" max="16384" width="10" style="441"/>
  </cols>
  <sheetData>
    <row r="1" spans="1:15" ht="15" customHeight="1" x14ac:dyDescent="0.25">
      <c r="A1" s="510" t="s">
        <v>333</v>
      </c>
      <c r="B1"/>
      <c r="C1"/>
      <c r="D1" s="442"/>
      <c r="F1" s="443"/>
      <c r="G1" s="444"/>
      <c r="H1" s="442"/>
      <c r="I1" s="442"/>
      <c r="L1" s="445"/>
      <c r="M1" s="445"/>
      <c r="N1" s="446"/>
    </row>
    <row r="2" spans="1:15" s="452" customFormat="1" ht="15" customHeight="1" x14ac:dyDescent="0.25">
      <c r="A2" s="562" t="s">
        <v>314</v>
      </c>
      <c r="B2" s="563"/>
      <c r="C2" s="563"/>
      <c r="D2" s="449" t="s">
        <v>11</v>
      </c>
      <c r="E2" s="450"/>
      <c r="F2" s="567" t="s">
        <v>12</v>
      </c>
      <c r="G2" s="567"/>
      <c r="H2" s="567"/>
      <c r="I2" s="567"/>
      <c r="J2" s="450"/>
      <c r="K2" s="568" t="s">
        <v>13</v>
      </c>
      <c r="L2" s="568"/>
      <c r="M2" s="568"/>
      <c r="N2" s="568"/>
      <c r="O2" s="451"/>
    </row>
    <row r="3" spans="1:15" s="452" customFormat="1" ht="15" customHeight="1" x14ac:dyDescent="0.25">
      <c r="A3" s="564"/>
      <c r="B3" s="565"/>
      <c r="C3" s="565"/>
      <c r="D3" s="453" t="s">
        <v>34</v>
      </c>
      <c r="E3" s="454"/>
      <c r="F3" s="569" t="s">
        <v>35</v>
      </c>
      <c r="G3" s="569"/>
      <c r="H3" s="570" t="s">
        <v>14</v>
      </c>
      <c r="I3" s="570"/>
      <c r="J3" s="454"/>
      <c r="K3" s="455" t="s">
        <v>6</v>
      </c>
      <c r="L3" s="456" t="s">
        <v>6</v>
      </c>
      <c r="M3" s="456" t="s">
        <v>315</v>
      </c>
      <c r="N3" s="457" t="s">
        <v>303</v>
      </c>
      <c r="O3" s="451"/>
    </row>
    <row r="4" spans="1:15" s="452" customFormat="1" ht="15" customHeight="1" x14ac:dyDescent="0.25">
      <c r="A4" s="566"/>
      <c r="B4" s="566"/>
      <c r="C4" s="566"/>
      <c r="D4" s="458" t="s">
        <v>316</v>
      </c>
      <c r="E4" s="459"/>
      <c r="F4" s="460" t="s">
        <v>317</v>
      </c>
      <c r="G4" s="460" t="s">
        <v>316</v>
      </c>
      <c r="H4" s="461" t="s">
        <v>15</v>
      </c>
      <c r="I4" s="461" t="s">
        <v>16</v>
      </c>
      <c r="J4" s="459"/>
      <c r="K4" s="459" t="s">
        <v>318</v>
      </c>
      <c r="L4" s="462">
        <v>2024</v>
      </c>
      <c r="M4" s="462">
        <v>2025</v>
      </c>
      <c r="N4" s="461" t="s">
        <v>319</v>
      </c>
      <c r="O4" s="451"/>
    </row>
    <row r="5" spans="1:15" s="452" customFormat="1" ht="15" customHeight="1" x14ac:dyDescent="0.25">
      <c r="A5" s="463" t="s">
        <v>320</v>
      </c>
      <c r="B5" s="464"/>
      <c r="C5" s="464"/>
      <c r="D5" s="465">
        <v>18.757426109999997</v>
      </c>
      <c r="E5" s="464"/>
      <c r="F5" s="466">
        <v>396.36923496000003</v>
      </c>
      <c r="G5" s="466">
        <v>-29.288500720000002</v>
      </c>
      <c r="H5" s="467">
        <v>-425.65773568000003</v>
      </c>
      <c r="I5" s="468" t="s">
        <v>37</v>
      </c>
      <c r="J5" s="464"/>
      <c r="K5" s="465">
        <v>35409.117862459992</v>
      </c>
      <c r="L5" s="465">
        <v>579.43909672000007</v>
      </c>
      <c r="M5" s="465">
        <v>-29.288500720000002</v>
      </c>
      <c r="N5" s="469">
        <v>35959.268458459992</v>
      </c>
      <c r="O5" s="451"/>
    </row>
    <row r="6" spans="1:15" s="477" customFormat="1" ht="15" customHeight="1" x14ac:dyDescent="0.25">
      <c r="A6" s="452"/>
      <c r="B6" s="470" t="s">
        <v>321</v>
      </c>
      <c r="C6" s="470"/>
      <c r="D6" s="471">
        <v>14.698448079999999</v>
      </c>
      <c r="E6" s="471"/>
      <c r="F6" s="472">
        <v>288.92555846999994</v>
      </c>
      <c r="G6" s="471">
        <v>-42.286528240000003</v>
      </c>
      <c r="H6" s="473">
        <v>-331.21208670999994</v>
      </c>
      <c r="I6" s="474" t="s">
        <v>37</v>
      </c>
      <c r="J6" s="470"/>
      <c r="K6" s="471">
        <v>15537.661244609999</v>
      </c>
      <c r="L6" s="471">
        <v>327.77939873999992</v>
      </c>
      <c r="M6" s="471">
        <v>-42.286528240000003</v>
      </c>
      <c r="N6" s="475">
        <v>15823.154115109999</v>
      </c>
      <c r="O6" s="476"/>
    </row>
    <row r="7" spans="1:15" s="477" customFormat="1" ht="15" customHeight="1" x14ac:dyDescent="0.25">
      <c r="A7" s="452"/>
      <c r="B7" s="478" t="s">
        <v>322</v>
      </c>
      <c r="C7" s="479"/>
      <c r="D7" s="480">
        <v>4.0660762800000008</v>
      </c>
      <c r="E7" s="479"/>
      <c r="F7" s="480">
        <v>121.56807098000002</v>
      </c>
      <c r="G7" s="480">
        <v>22.951498529999999</v>
      </c>
      <c r="H7" s="481">
        <v>-98.616572450000021</v>
      </c>
      <c r="I7" s="482">
        <v>-0.81120455112119116</v>
      </c>
      <c r="J7" s="479"/>
      <c r="K7" s="480">
        <v>10968.11061795</v>
      </c>
      <c r="L7" s="480">
        <v>266.77432276000002</v>
      </c>
      <c r="M7" s="480">
        <v>22.951498529999999</v>
      </c>
      <c r="N7" s="483">
        <v>11257.83643924</v>
      </c>
      <c r="O7" s="476"/>
    </row>
    <row r="8" spans="1:15" s="452" customFormat="1" ht="15" customHeight="1" x14ac:dyDescent="0.25">
      <c r="B8" s="452" t="s">
        <v>323</v>
      </c>
      <c r="D8" s="480">
        <v>-7.0982500000020821E-3</v>
      </c>
      <c r="F8" s="484">
        <v>-14.124394489999929</v>
      </c>
      <c r="G8" s="484">
        <v>-9.953471010000003</v>
      </c>
      <c r="H8" s="481">
        <v>4.1709234799999262</v>
      </c>
      <c r="I8" s="482">
        <v>-0.29529927693204405</v>
      </c>
      <c r="K8" s="480">
        <v>8903.345999899997</v>
      </c>
      <c r="L8" s="484">
        <v>-15.114624779999986</v>
      </c>
      <c r="M8" s="484">
        <v>-9.953471010000003</v>
      </c>
      <c r="N8" s="483">
        <v>8878.2779041099966</v>
      </c>
      <c r="O8" s="451"/>
    </row>
    <row r="9" spans="1:15" s="477" customFormat="1" ht="15" customHeight="1" x14ac:dyDescent="0.25">
      <c r="A9" s="485" t="s">
        <v>324</v>
      </c>
      <c r="B9" s="452"/>
      <c r="D9" s="480"/>
      <c r="F9" s="486"/>
      <c r="G9" s="484"/>
      <c r="H9" s="487">
        <v>0</v>
      </c>
      <c r="I9" s="488"/>
      <c r="K9" s="489">
        <v>10638.68890171</v>
      </c>
      <c r="L9" s="490">
        <v>0</v>
      </c>
      <c r="M9" s="490">
        <v>0</v>
      </c>
      <c r="N9" s="491">
        <v>10638.68890171</v>
      </c>
      <c r="O9" s="476"/>
    </row>
    <row r="10" spans="1:15" s="497" customFormat="1" ht="15" customHeight="1" x14ac:dyDescent="0.25">
      <c r="A10" s="492" t="s">
        <v>325</v>
      </c>
      <c r="B10" s="492"/>
      <c r="C10" s="492"/>
      <c r="D10" s="493">
        <v>18.757426109999997</v>
      </c>
      <c r="E10" s="493"/>
      <c r="F10" s="493">
        <v>396.36923496000003</v>
      </c>
      <c r="G10" s="493">
        <v>-29.288500720000002</v>
      </c>
      <c r="H10" s="494">
        <v>-425.65773568000003</v>
      </c>
      <c r="I10" s="495" t="s">
        <v>37</v>
      </c>
      <c r="J10" s="492"/>
      <c r="K10" s="493">
        <v>46047.806764169996</v>
      </c>
      <c r="L10" s="493">
        <v>579.43909672000007</v>
      </c>
      <c r="M10" s="493">
        <v>-29.288500720000002</v>
      </c>
      <c r="N10" s="496">
        <v>46597.957360169996</v>
      </c>
      <c r="O10" s="451"/>
    </row>
    <row r="11" spans="1:15" s="498" customFormat="1" ht="15" customHeight="1" x14ac:dyDescent="0.25">
      <c r="A11" s="498" t="s">
        <v>326</v>
      </c>
      <c r="O11" s="451"/>
    </row>
    <row r="12" spans="1:15" ht="15" customHeight="1" x14ac:dyDescent="0.2">
      <c r="F12" s="499"/>
      <c r="N12" s="442"/>
      <c r="O12" s="448"/>
    </row>
    <row r="13" spans="1:15" ht="15" customHeight="1" x14ac:dyDescent="0.2">
      <c r="A13" s="447"/>
      <c r="B13" s="447"/>
      <c r="C13" s="447"/>
      <c r="D13" s="447"/>
      <c r="E13" s="447"/>
      <c r="F13" s="500"/>
      <c r="G13" s="501"/>
      <c r="H13" s="501"/>
      <c r="I13" s="447"/>
      <c r="J13" s="447"/>
      <c r="K13" s="502"/>
      <c r="L13" s="447"/>
      <c r="M13" s="447"/>
      <c r="N13" s="447"/>
      <c r="O13" s="448"/>
    </row>
    <row r="14" spans="1:15" ht="15" customHeight="1" x14ac:dyDescent="0.2">
      <c r="D14" s="442"/>
    </row>
    <row r="15" spans="1:15" ht="15" customHeight="1" x14ac:dyDescent="0.2">
      <c r="G15" s="503"/>
      <c r="H15" s="503"/>
    </row>
    <row r="17" spans="4:9" ht="15" customHeight="1" x14ac:dyDescent="0.2">
      <c r="D17" s="442"/>
    </row>
    <row r="18" spans="4:9" ht="15" customHeight="1" x14ac:dyDescent="0.2">
      <c r="I18" s="443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6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3"/>
  <sheetViews>
    <sheetView showGridLines="0" zoomScaleNormal="100" workbookViewId="0"/>
  </sheetViews>
  <sheetFormatPr baseColWidth="10" defaultRowHeight="15" x14ac:dyDescent="0.25"/>
  <cols>
    <col min="1" max="1" width="33.625" style="511" bestFit="1" customWidth="1"/>
    <col min="2" max="2" width="11" style="511"/>
    <col min="3" max="3" width="0" style="511" hidden="1" customWidth="1"/>
    <col min="4" max="16384" width="11" style="511"/>
  </cols>
  <sheetData>
    <row r="1" spans="1:9" x14ac:dyDescent="0.25">
      <c r="A1" s="538" t="s">
        <v>346</v>
      </c>
      <c r="B1" s="539"/>
      <c r="C1" s="539"/>
      <c r="D1" s="539"/>
      <c r="E1" s="539"/>
      <c r="F1" s="539"/>
      <c r="G1" s="539"/>
      <c r="H1" s="539"/>
      <c r="I1" s="539"/>
    </row>
    <row r="2" spans="1:9" ht="15" customHeight="1" x14ac:dyDescent="0.25">
      <c r="A2" s="572" t="s">
        <v>334</v>
      </c>
      <c r="B2" s="574"/>
      <c r="C2" s="576">
        <v>2021</v>
      </c>
      <c r="D2" s="576">
        <v>2022</v>
      </c>
      <c r="E2" s="576">
        <v>2023</v>
      </c>
      <c r="F2" s="521"/>
      <c r="G2" s="571" t="s">
        <v>335</v>
      </c>
      <c r="H2" s="571"/>
      <c r="I2" s="525" t="s">
        <v>336</v>
      </c>
    </row>
    <row r="3" spans="1:9" ht="15.75" customHeight="1" x14ac:dyDescent="0.25">
      <c r="A3" s="573"/>
      <c r="B3" s="575"/>
      <c r="C3" s="577"/>
      <c r="D3" s="577"/>
      <c r="E3" s="577"/>
      <c r="F3" s="524">
        <v>2024</v>
      </c>
      <c r="G3" s="522" t="s">
        <v>337</v>
      </c>
      <c r="H3" s="523">
        <v>45809</v>
      </c>
      <c r="I3" s="526">
        <v>45809</v>
      </c>
    </row>
    <row r="4" spans="1:9" ht="15" customHeight="1" x14ac:dyDescent="0.25">
      <c r="A4" s="518" t="s">
        <v>338</v>
      </c>
      <c r="B4" s="512" t="s">
        <v>339</v>
      </c>
      <c r="C4" s="513">
        <v>4.8</v>
      </c>
      <c r="D4" s="527">
        <v>5.3</v>
      </c>
      <c r="E4" s="527">
        <v>-1</v>
      </c>
      <c r="F4" s="527">
        <v>-1</v>
      </c>
      <c r="G4" s="532">
        <v>-0.3</v>
      </c>
      <c r="H4" s="533">
        <v>0</v>
      </c>
      <c r="I4" s="535">
        <v>0.3</v>
      </c>
    </row>
    <row r="5" spans="1:9" ht="15" customHeight="1" x14ac:dyDescent="0.25">
      <c r="A5" s="517" t="s">
        <v>340</v>
      </c>
      <c r="B5" s="512" t="s">
        <v>339</v>
      </c>
      <c r="C5" s="515">
        <v>6.8</v>
      </c>
      <c r="D5" s="528">
        <v>10.3</v>
      </c>
      <c r="E5" s="528">
        <v>5.6</v>
      </c>
      <c r="F5" s="528">
        <v>2.2999999999999998</v>
      </c>
      <c r="G5" s="532">
        <v>2.2000000000000002</v>
      </c>
      <c r="H5" s="534">
        <v>2.7</v>
      </c>
      <c r="I5" s="535">
        <v>0.5</v>
      </c>
    </row>
    <row r="6" spans="1:9" ht="15" customHeight="1" x14ac:dyDescent="0.25">
      <c r="A6" s="517" t="s">
        <v>341</v>
      </c>
      <c r="B6" s="518" t="s">
        <v>339</v>
      </c>
      <c r="C6" s="519">
        <v>4.8</v>
      </c>
      <c r="D6" s="529">
        <v>8.1</v>
      </c>
      <c r="E6" s="529">
        <v>8.3000000000000007</v>
      </c>
      <c r="F6" s="529">
        <v>8.5</v>
      </c>
      <c r="G6" s="532">
        <v>3.5</v>
      </c>
      <c r="H6" s="529">
        <v>3.4</v>
      </c>
      <c r="I6" s="535">
        <v>-0.10000000000000009</v>
      </c>
    </row>
    <row r="7" spans="1:9" ht="15" customHeight="1" x14ac:dyDescent="0.25">
      <c r="A7" s="517" t="s">
        <v>342</v>
      </c>
      <c r="B7" s="518" t="s">
        <v>339</v>
      </c>
      <c r="C7" s="519">
        <v>2.8</v>
      </c>
      <c r="D7" s="529">
        <v>8.6</v>
      </c>
      <c r="E7" s="529">
        <v>7.8</v>
      </c>
      <c r="F7" s="529">
        <v>2.9</v>
      </c>
      <c r="G7" s="532">
        <v>2.7</v>
      </c>
      <c r="H7" s="534">
        <v>2.9</v>
      </c>
      <c r="I7" s="535">
        <v>0.19999999999999973</v>
      </c>
    </row>
    <row r="8" spans="1:9" ht="15" customHeight="1" x14ac:dyDescent="0.25">
      <c r="A8" s="517" t="s">
        <v>343</v>
      </c>
      <c r="B8" s="517" t="s">
        <v>16</v>
      </c>
      <c r="C8" s="519">
        <v>8</v>
      </c>
      <c r="D8" s="529">
        <v>6.3</v>
      </c>
      <c r="E8" s="529">
        <v>6.4</v>
      </c>
      <c r="F8" s="529">
        <v>7</v>
      </c>
      <c r="G8" s="532">
        <v>7.3</v>
      </c>
      <c r="H8" s="534">
        <v>7.5</v>
      </c>
      <c r="I8" s="535">
        <v>0.20000000000000018</v>
      </c>
    </row>
    <row r="9" spans="1:9" ht="15" customHeight="1" x14ac:dyDescent="0.25">
      <c r="A9" s="520" t="s">
        <v>344</v>
      </c>
      <c r="B9" s="520" t="s">
        <v>16</v>
      </c>
      <c r="C9" s="516">
        <v>-0.1</v>
      </c>
      <c r="D9" s="531">
        <v>1.71</v>
      </c>
      <c r="E9" s="531">
        <v>3.08</v>
      </c>
      <c r="F9" s="531">
        <v>2.8</v>
      </c>
      <c r="G9" s="530">
        <v>3.2</v>
      </c>
      <c r="H9" s="530">
        <v>3.1</v>
      </c>
      <c r="I9" s="536">
        <v>-0.10000000000000009</v>
      </c>
    </row>
    <row r="10" spans="1:9" ht="15" customHeight="1" x14ac:dyDescent="0.25">
      <c r="A10" s="512" t="s">
        <v>345</v>
      </c>
      <c r="B10" s="512"/>
      <c r="C10" s="513"/>
      <c r="D10" s="513"/>
      <c r="E10" s="513"/>
      <c r="F10" s="513"/>
      <c r="G10" s="514"/>
      <c r="H10" s="514"/>
    </row>
    <row r="11" spans="1:9" ht="15" customHeight="1" x14ac:dyDescent="0.25"/>
    <row r="12" spans="1:9" ht="15" customHeight="1" x14ac:dyDescent="0.25"/>
    <row r="13" spans="1:9" ht="15" customHeight="1" x14ac:dyDescent="0.25"/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7"/>
  <sheetViews>
    <sheetView showGridLines="0" zoomScaleNormal="100" workbookViewId="0"/>
  </sheetViews>
  <sheetFormatPr baseColWidth="10" defaultColWidth="10" defaultRowHeight="15.75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 x14ac:dyDescent="0.25">
      <c r="A1" s="509" t="s">
        <v>347</v>
      </c>
    </row>
    <row r="2" spans="1:14" ht="15" customHeight="1" x14ac:dyDescent="0.25">
      <c r="A2" s="544" t="s">
        <v>31</v>
      </c>
      <c r="B2" s="544"/>
      <c r="C2" s="544"/>
      <c r="D2" s="4" t="s">
        <v>11</v>
      </c>
      <c r="E2" s="506"/>
      <c r="F2" s="540" t="s">
        <v>12</v>
      </c>
      <c r="G2" s="540"/>
      <c r="H2" s="540"/>
      <c r="I2" s="540"/>
      <c r="J2" s="6"/>
      <c r="K2" s="540" t="s">
        <v>13</v>
      </c>
      <c r="L2" s="540"/>
      <c r="M2" s="540"/>
      <c r="N2" s="540"/>
    </row>
    <row r="3" spans="1:14" ht="15" customHeight="1" x14ac:dyDescent="0.25">
      <c r="A3" s="545"/>
      <c r="B3" s="545"/>
      <c r="C3" s="545"/>
      <c r="D3" s="41" t="s">
        <v>34</v>
      </c>
      <c r="E3" s="505"/>
      <c r="F3" s="541" t="s">
        <v>35</v>
      </c>
      <c r="G3" s="541" t="e">
        <v>#REF!</v>
      </c>
      <c r="H3" s="542" t="s">
        <v>14</v>
      </c>
      <c r="I3" s="542"/>
      <c r="J3" s="8"/>
      <c r="K3" s="505" t="s">
        <v>6</v>
      </c>
      <c r="L3" s="505" t="s">
        <v>7</v>
      </c>
      <c r="M3" s="542" t="s">
        <v>14</v>
      </c>
      <c r="N3" s="542"/>
    </row>
    <row r="4" spans="1:14" ht="15" customHeight="1" x14ac:dyDescent="0.25">
      <c r="A4" s="546"/>
      <c r="B4" s="546"/>
      <c r="C4" s="546"/>
      <c r="D4" s="10">
        <v>2025</v>
      </c>
      <c r="E4" s="10"/>
      <c r="F4" s="10">
        <v>2024</v>
      </c>
      <c r="G4" s="10">
        <v>2025</v>
      </c>
      <c r="H4" s="11" t="s">
        <v>15</v>
      </c>
      <c r="I4" s="11" t="s">
        <v>16</v>
      </c>
      <c r="J4" s="10"/>
      <c r="K4" s="10">
        <v>2024</v>
      </c>
      <c r="L4" s="10">
        <v>2025</v>
      </c>
      <c r="M4" s="11" t="s">
        <v>15</v>
      </c>
      <c r="N4" s="11" t="s">
        <v>16</v>
      </c>
    </row>
    <row r="5" spans="1:14" ht="15" customHeight="1" x14ac:dyDescent="0.25">
      <c r="A5" s="23" t="s">
        <v>17</v>
      </c>
      <c r="B5" s="23"/>
      <c r="C5" s="23"/>
      <c r="D5" s="24">
        <v>10102.816762779999</v>
      </c>
      <c r="E5" s="42"/>
      <c r="F5" s="24">
        <v>84036.515709290004</v>
      </c>
      <c r="G5" s="24">
        <v>95297.395070989995</v>
      </c>
      <c r="H5" s="25">
        <v>11260.87936169999</v>
      </c>
      <c r="I5" s="26">
        <v>0.13399983645984426</v>
      </c>
      <c r="J5" s="43"/>
      <c r="K5" s="24">
        <v>191452.4</v>
      </c>
      <c r="L5" s="24">
        <v>221498.4</v>
      </c>
      <c r="M5" s="25">
        <v>30046</v>
      </c>
      <c r="N5" s="26">
        <v>0.15693718125236344</v>
      </c>
    </row>
    <row r="6" spans="1:14" ht="15" customHeight="1" x14ac:dyDescent="0.25">
      <c r="A6" s="23" t="s">
        <v>27</v>
      </c>
      <c r="B6" s="23"/>
      <c r="C6" s="23"/>
      <c r="D6" s="24">
        <v>12610.464632360001</v>
      </c>
      <c r="E6" s="42"/>
      <c r="F6" s="24">
        <v>105791.70514792</v>
      </c>
      <c r="G6" s="24">
        <v>111121.67049533001</v>
      </c>
      <c r="H6" s="25">
        <v>5329.9653474100051</v>
      </c>
      <c r="I6" s="26">
        <v>5.0381694292171098E-2</v>
      </c>
      <c r="J6" s="43"/>
      <c r="K6" s="24">
        <v>210571.8</v>
      </c>
      <c r="L6" s="24">
        <v>239630.8</v>
      </c>
      <c r="M6" s="25">
        <v>29059</v>
      </c>
      <c r="N6" s="26">
        <v>0.13800043500601689</v>
      </c>
    </row>
    <row r="7" spans="1:14" ht="15" customHeight="1" x14ac:dyDescent="0.25">
      <c r="A7" s="36" t="s">
        <v>32</v>
      </c>
      <c r="B7" s="44"/>
      <c r="C7" s="44"/>
      <c r="D7" s="37">
        <v>2507.6478695800015</v>
      </c>
      <c r="E7" s="37"/>
      <c r="F7" s="37">
        <v>21755.189438629997</v>
      </c>
      <c r="G7" s="37">
        <v>15824.275424340012</v>
      </c>
      <c r="H7" s="38">
        <v>-5930.9140142899851</v>
      </c>
      <c r="I7" s="39"/>
      <c r="J7" s="40"/>
      <c r="K7" s="37">
        <v>19119.399999999994</v>
      </c>
      <c r="L7" s="37">
        <v>18132.399999999994</v>
      </c>
      <c r="M7" s="38">
        <v>-987</v>
      </c>
      <c r="N7" s="39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25</vt:i4>
      </vt:variant>
    </vt:vector>
  </HeadingPairs>
  <TitlesOfParts>
    <vt:vector size="25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QB_06 Abgaben FH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Monatsbericht_Juni_2025_Tabellen</dc:title>
  <dc:creator>Bundesministerium für Finanzen</dc:creator>
  <cp:lastModifiedBy>Hanousek Melanie</cp:lastModifiedBy>
  <dcterms:created xsi:type="dcterms:W3CDTF">2025-07-16T09:39:09Z</dcterms:created>
  <dcterms:modified xsi:type="dcterms:W3CDTF">2025-07-31T12:52:35Z</dcterms:modified>
</cp:coreProperties>
</file>