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D:\Daten\Desktop\"/>
    </mc:Choice>
  </mc:AlternateContent>
  <xr:revisionPtr revIDLastSave="0" documentId="13_ncr:1_{55D2CC92-F614-422F-A621-E5B60A1FDEFF}" xr6:coauthVersionLast="47" xr6:coauthVersionMax="47" xr10:uidLastSave="{00000000-0000-0000-0000-000000000000}"/>
  <bookViews>
    <workbookView xWindow="570" yWindow="360" windowWidth="26235" windowHeight="14775" xr2:uid="{D1CA26E9-DC77-4B01-BDEC-4660DF18CFD4}"/>
  </bookViews>
  <sheets>
    <sheet name="T1" sheetId="2" r:id="rId1"/>
    <sheet name="T2" sheetId="21" r:id="rId2"/>
    <sheet name="T3" sheetId="22" r:id="rId3"/>
    <sheet name="T4" sheetId="7" r:id="rId4"/>
    <sheet name="T5" sheetId="27" r:id="rId5"/>
    <sheet name="T6" sheetId="24" r:id="rId6"/>
    <sheet name="T7" sheetId="23" r:id="rId7"/>
    <sheet name="T8" sheetId="25" r:id="rId8"/>
    <sheet name="T9" sheetId="26" r:id="rId9"/>
    <sheet name="T10" sheetId="3" r:id="rId10"/>
    <sheet name="T11" sheetId="4" r:id="rId11"/>
    <sheet name="T12" sheetId="5" r:id="rId12"/>
    <sheet name="T13" sheetId="6" r:id="rId13"/>
    <sheet name="T14" sheetId="9" r:id="rId14"/>
    <sheet name="T15" sheetId="10" r:id="rId15"/>
    <sheet name="T16" sheetId="11" r:id="rId16"/>
    <sheet name="T17" sheetId="12" r:id="rId17"/>
    <sheet name="T18" sheetId="13" r:id="rId18"/>
    <sheet name="T19" sheetId="14" r:id="rId19"/>
    <sheet name="T20" sheetId="15" r:id="rId20"/>
    <sheet name="T21" sheetId="16" r:id="rId21"/>
    <sheet name="T22" sheetId="17" r:id="rId22"/>
    <sheet name="T23" sheetId="18" r:id="rId23"/>
    <sheet name="T24" sheetId="19" r:id="rId24"/>
    <sheet name="T25" sheetId="20" r:id="rId25"/>
    <sheet name="QB_06 Abgaben FH" sheetId="8" state="hidden" r:id="rId26"/>
  </sheets>
  <definedNames>
    <definedName name="_bmv" localSheetId="4" hidden="1">#REF!</definedName>
    <definedName name="_bmv" localSheetId="5" hidden="1">#REF!</definedName>
    <definedName name="_bmv" hidden="1">#REF!</definedName>
    <definedName name="_Fill" localSheetId="4" hidden="1">#REF!</definedName>
    <definedName name="_Fill" localSheetId="5" hidden="1">#REF!</definedName>
    <definedName name="_Fill" hidden="1">#REF!</definedName>
    <definedName name="_Fill2" localSheetId="5" hidden="1">#REF!</definedName>
    <definedName name="_Fill2" hidden="1">#REF!</definedName>
    <definedName name="_xlnm._FilterDatabase" localSheetId="4" hidden="1">#REF!</definedName>
    <definedName name="_xlnm._FilterDatabase" localSheetId="5" hidden="1">#REF!</definedName>
    <definedName name="_xlnm._FilterDatabase" hidden="1">#REF!</definedName>
    <definedName name="_FilterDatenbank2" localSheetId="5" hidden="1">#REF!</definedName>
    <definedName name="_FilterDatenbank2" hidden="1">#REF!</definedName>
    <definedName name="_Ref190943165" localSheetId="19">'T20'!$A$1</definedName>
    <definedName name="_Ref190943168" localSheetId="20">'T21'!$A$1</definedName>
    <definedName name="_Ref196486078" localSheetId="1">'T2'!$A$1</definedName>
    <definedName name="_Toc204867360" localSheetId="3">'T4'!$A$1</definedName>
    <definedName name="_Toc204867365" localSheetId="6">'T7'!$A$1</definedName>
    <definedName name="_Toc204867367" localSheetId="10">'T11'!$A$1</definedName>
    <definedName name="_Toc204867368" localSheetId="11">'T12'!$A$1</definedName>
    <definedName name="_Toc204867369" localSheetId="12">'T13'!$A$1</definedName>
    <definedName name="_Toc204867370" localSheetId="13">'T14'!$A$1</definedName>
    <definedName name="_Toc204867371" localSheetId="14">'T15'!$A$1</definedName>
    <definedName name="_Toc204867372" localSheetId="15">'T16'!$A$1</definedName>
    <definedName name="_Toc204867373" localSheetId="16">'T17'!$A$1</definedName>
    <definedName name="_Toc204867374" localSheetId="18">'T19'!$A$1</definedName>
    <definedName name="Absatzplan2001_2004" localSheetId="4" hidden="1">{#N/A,#N/A,TRUE,"Tabelle1";#N/A,#N/A,TRUE,"Tabelle2";#N/A,#N/A,TRUE,"Tabelle3";#N/A,#N/A,TRUE,"Tabelle4"}</definedName>
    <definedName name="Absatzplan2001_2004" localSheetId="5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4" hidden="1">{"CECons",#N/A,FALSE,"CE"}</definedName>
    <definedName name="acd" localSheetId="5" hidden="1">{"CECons",#N/A,FALSE,"CE"}</definedName>
    <definedName name="acd" hidden="1">{"CECons",#N/A,FALSE,"CE"}</definedName>
    <definedName name="AS2DocOpenMode" hidden="1">"AS2DocumentBrowse"</definedName>
    <definedName name="bmv" localSheetId="4" hidden="1">#REF!</definedName>
    <definedName name="bmv" localSheetId="5" hidden="1">#REF!</definedName>
    <definedName name="bmv" hidden="1">#REF!</definedName>
    <definedName name="bmw" localSheetId="5" hidden="1">#REF!</definedName>
    <definedName name="bmw" hidden="1">#REF!</definedName>
    <definedName name="CBWorkbookPriority" hidden="1">-238828510</definedName>
    <definedName name="_xlnm.Print_Area" localSheetId="5">#REF!</definedName>
    <definedName name="_xlnm.Print_Area">#REF!</definedName>
    <definedName name="_xlnm.Print_Titles" localSheetId="5">#REF!,#REF!</definedName>
    <definedName name="_xlnm.Print_Titles">#REF!,#REF!</definedName>
    <definedName name="FilterDatenbank" localSheetId="4" hidden="1">#REF!</definedName>
    <definedName name="FilterDatenbank" localSheetId="5" hidden="1">#REF!</definedName>
    <definedName name="FilterDatenbank" hidden="1">#REF!</definedName>
    <definedName name="grafik" localSheetId="4" hidden="1">{"'10.01'!$A$1:$K$21"}</definedName>
    <definedName name="grafik" localSheetId="5" hidden="1">{"'10.01'!$A$1:$K$21"}</definedName>
    <definedName name="grafik" hidden="1">{"'10.01'!$A$1:$K$21"}</definedName>
    <definedName name="hhh" localSheetId="4" hidden="1">{#N/A,#N/A,TRUE,"Tabelle1";#N/A,#N/A,TRUE,"Tabelle2";#N/A,#N/A,TRUE,"Tabelle3";#N/A,#N/A,TRUE,"Tabelle4"}</definedName>
    <definedName name="hhh" localSheetId="5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localSheetId="4" hidden="1">{"'Sheet1'!$A$1:$H$145"}</definedName>
    <definedName name="HTML_Control" localSheetId="5" hidden="1">{"'Sheet1'!$A$1:$H$145"}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SAPBEXdnldView" localSheetId="4" hidden="1">"44HXQ6BHO695UI4QDO7MA337R"</definedName>
    <definedName name="SAPBEXdnldView" hidden="1">"453ZNH9UMWPNMHQ8LCHVSZSXB"</definedName>
    <definedName name="SAPBEXrevision" hidden="1">4</definedName>
    <definedName name="SAPBEXsysID" localSheetId="4" hidden="1">"PW0"</definedName>
    <definedName name="SAPBEXsysID" hidden="1">"PW3"</definedName>
    <definedName name="SAPBEXwbID" hidden="1">"8XOW2GSLG43BL23CIQ8OMCW0R"</definedName>
    <definedName name="wrn.Absatzplan._.1996." localSheetId="4" hidden="1">{#N/A,#N/A,TRUE,"Tabelle1";#N/A,#N/A,TRUE,"Tabelle2";#N/A,#N/A,TRUE,"Tabelle3";#N/A,#N/A,TRUE,"Tabelle4"}</definedName>
    <definedName name="wrn.Absatzplan._.1996." localSheetId="5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Gefran." localSheetId="4" hidden="1">{"CECons",#N/A,FALSE,"CE"}</definedName>
    <definedName name="wrn.Gefran." localSheetId="5" hidden="1">{"CECons",#N/A,FALSE,"CE"}</definedName>
    <definedName name="wrn.Gefran." hidden="1">{"CECons",#N/A,FALSE,"CE"}</definedName>
    <definedName name="wrn.netto." localSheetId="4" hidden="1">{#N/A,#N/A,FALSE,"Tabelle1"}</definedName>
    <definedName name="wrn.netto." localSheetId="5" hidden="1">{#N/A,#N/A,FALSE,"Tabelle1"}</definedName>
    <definedName name="wrn.netto." hidden="1">{#N/A,#N/A,FALSE,"Tabelle1"}</definedName>
    <definedName name="wrn.Test." localSheetId="4" hidden="1">{#N/A,#N/A,FALSE,"P&amp;L";#N/A,#N/A,FALSE,"BS"}</definedName>
    <definedName name="wrn.Test." localSheetId="5" hidden="1">{#N/A,#N/A,FALSE,"P&amp;L";#N/A,#N/A,FALSE,"BS"}</definedName>
    <definedName name="wrn.Test." hidden="1">{#N/A,#N/A,FALSE,"P&amp;L";#N/A,#N/A,FALSE,"BS"}</definedName>
    <definedName name="zzerzr" localSheetId="4" hidden="1">{#N/A,#N/A,FALSE,"Tabelle1"}</definedName>
    <definedName name="zzerzr" localSheetId="5" hidden="1">{#N/A,#N/A,FALSE,"Tabelle1"}</definedName>
    <definedName name="zzerzr" hidden="1">{#N/A,#N/A,FALSE,"Tabelle1"}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9" i="8" l="1"/>
  <c r="Q56" i="8"/>
  <c r="F34" i="8"/>
  <c r="Q18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R9" i="8" s="1"/>
  <c r="T9" i="8" s="1"/>
  <c r="M6" i="8"/>
  <c r="L6" i="8"/>
  <c r="M5" i="8"/>
  <c r="L5" i="8"/>
  <c r="L14" i="8" s="1"/>
  <c r="H5" i="8"/>
  <c r="G5" i="8"/>
  <c r="H4" i="8"/>
  <c r="H13" i="8" s="1"/>
  <c r="G4" i="8"/>
  <c r="M14" i="8" l="1"/>
  <c r="H77" i="8"/>
  <c r="G14" i="8"/>
  <c r="H14" i="8"/>
  <c r="I21" i="8"/>
  <c r="G13" i="8"/>
  <c r="I44" i="8" l="1"/>
  <c r="I64" i="8"/>
  <c r="N24" i="8"/>
  <c r="Q43" i="8"/>
  <c r="Q24" i="8"/>
  <c r="I33" i="8"/>
  <c r="I49" i="8"/>
  <c r="I76" i="8"/>
  <c r="I41" i="8"/>
  <c r="I69" i="8"/>
  <c r="I30" i="8"/>
  <c r="I74" i="8"/>
  <c r="I24" i="8"/>
  <c r="I78" i="8"/>
  <c r="I37" i="8"/>
  <c r="I75" i="8"/>
  <c r="Q28" i="8"/>
  <c r="I31" i="8"/>
  <c r="Q39" i="8"/>
  <c r="Q32" i="8"/>
  <c r="N47" i="8"/>
  <c r="N16" i="8"/>
  <c r="Q16" i="8"/>
  <c r="I70" i="8"/>
  <c r="I22" i="8"/>
  <c r="Q51" i="8"/>
  <c r="Q47" i="8"/>
  <c r="I45" i="8"/>
  <c r="I25" i="8"/>
  <c r="I26" i="8"/>
  <c r="I46" i="8"/>
  <c r="I48" i="8"/>
  <c r="I29" i="8"/>
  <c r="I40" i="8"/>
  <c r="I73" i="8"/>
  <c r="Q80" i="8"/>
  <c r="N80" i="8"/>
  <c r="M79" i="8"/>
  <c r="Q37" i="8"/>
  <c r="N37" i="8"/>
  <c r="I72" i="8"/>
  <c r="H71" i="8"/>
  <c r="Q34" i="8"/>
  <c r="N34" i="8"/>
  <c r="G61" i="8"/>
  <c r="Q41" i="8"/>
  <c r="N41" i="8"/>
  <c r="N48" i="8"/>
  <c r="Q48" i="8"/>
  <c r="N25" i="8"/>
  <c r="Q25" i="8"/>
  <c r="M53" i="8"/>
  <c r="Q54" i="8"/>
  <c r="N54" i="8"/>
  <c r="I42" i="8"/>
  <c r="L23" i="8"/>
  <c r="M23" i="8"/>
  <c r="M20" i="8" s="1"/>
  <c r="N51" i="8"/>
  <c r="I28" i="8"/>
  <c r="N29" i="8"/>
  <c r="Q29" i="8"/>
  <c r="G35" i="8"/>
  <c r="N43" i="8"/>
  <c r="L35" i="8"/>
  <c r="Q50" i="8"/>
  <c r="N50" i="8"/>
  <c r="G53" i="8"/>
  <c r="L79" i="8"/>
  <c r="Q45" i="8"/>
  <c r="N45" i="8"/>
  <c r="N52" i="8"/>
  <c r="Q52" i="8"/>
  <c r="N21" i="8"/>
  <c r="Q21" i="8"/>
  <c r="Q73" i="8"/>
  <c r="N73" i="8"/>
  <c r="Q40" i="8"/>
  <c r="N40" i="8"/>
  <c r="I67" i="8"/>
  <c r="I66" i="8"/>
  <c r="I50" i="8"/>
  <c r="I34" i="8"/>
  <c r="I55" i="8"/>
  <c r="I32" i="8"/>
  <c r="N69" i="8"/>
  <c r="Q70" i="8"/>
  <c r="N70" i="8"/>
  <c r="Q30" i="8"/>
  <c r="N30" i="8"/>
  <c r="N75" i="8"/>
  <c r="Q75" i="8"/>
  <c r="I62" i="8"/>
  <c r="H61" i="8"/>
  <c r="Q27" i="8"/>
  <c r="N27" i="8"/>
  <c r="Q49" i="8"/>
  <c r="N49" i="8"/>
  <c r="Q72" i="8"/>
  <c r="N72" i="8"/>
  <c r="M71" i="8"/>
  <c r="N39" i="8"/>
  <c r="Q63" i="8"/>
  <c r="N63" i="8"/>
  <c r="I43" i="8"/>
  <c r="I39" i="8"/>
  <c r="G71" i="8"/>
  <c r="I51" i="8"/>
  <c r="Q69" i="8"/>
  <c r="L57" i="8"/>
  <c r="Q22" i="8"/>
  <c r="N22" i="8"/>
  <c r="N67" i="8"/>
  <c r="Q67" i="8"/>
  <c r="Q42" i="8"/>
  <c r="N42" i="8"/>
  <c r="G23" i="8"/>
  <c r="I68" i="8"/>
  <c r="H35" i="8"/>
  <c r="I35" i="8" s="1"/>
  <c r="I36" i="8"/>
  <c r="Q55" i="8"/>
  <c r="N55" i="8"/>
  <c r="M61" i="8"/>
  <c r="Q62" i="8"/>
  <c r="N62" i="8"/>
  <c r="Q46" i="8"/>
  <c r="N46" i="8"/>
  <c r="Q31" i="8"/>
  <c r="N31" i="8"/>
  <c r="H20" i="8"/>
  <c r="L77" i="8"/>
  <c r="G79" i="8"/>
  <c r="N32" i="8"/>
  <c r="N68" i="8"/>
  <c r="Q68" i="8"/>
  <c r="G77" i="8"/>
  <c r="L71" i="8"/>
  <c r="N38" i="8"/>
  <c r="Q38" i="8"/>
  <c r="I65" i="8"/>
  <c r="L61" i="8"/>
  <c r="N44" i="8"/>
  <c r="Q44" i="8"/>
  <c r="Q58" i="8"/>
  <c r="N58" i="8"/>
  <c r="M57" i="8"/>
  <c r="G57" i="8"/>
  <c r="I80" i="8"/>
  <c r="H79" i="8"/>
  <c r="I63" i="8"/>
  <c r="Q64" i="8"/>
  <c r="N64" i="8"/>
  <c r="N33" i="8"/>
  <c r="Q33" i="8"/>
  <c r="M77" i="8"/>
  <c r="Q78" i="8"/>
  <c r="N78" i="8"/>
  <c r="H57" i="8"/>
  <c r="I58" i="8"/>
  <c r="N74" i="8"/>
  <c r="N28" i="8"/>
  <c r="Q66" i="8"/>
  <c r="N66" i="8"/>
  <c r="L53" i="8"/>
  <c r="N76" i="8"/>
  <c r="Q76" i="8"/>
  <c r="N36" i="8"/>
  <c r="Q36" i="8"/>
  <c r="M35" i="8"/>
  <c r="I54" i="8"/>
  <c r="H53" i="8"/>
  <c r="I38" i="8"/>
  <c r="Q65" i="8"/>
  <c r="N65" i="8"/>
  <c r="Q26" i="8"/>
  <c r="N26" i="8"/>
  <c r="I52" i="8"/>
  <c r="I27" i="8"/>
  <c r="I16" i="8"/>
  <c r="Q74" i="8"/>
  <c r="I47" i="8"/>
  <c r="I79" i="8" l="1"/>
  <c r="I57" i="8"/>
  <c r="I23" i="8"/>
  <c r="L20" i="8"/>
  <c r="L19" i="8" s="1"/>
  <c r="I71" i="8"/>
  <c r="N35" i="8"/>
  <c r="Q35" i="8"/>
  <c r="L60" i="8"/>
  <c r="Q57" i="8"/>
  <c r="N57" i="8"/>
  <c r="M19" i="8"/>
  <c r="M17" i="8"/>
  <c r="Q20" i="8"/>
  <c r="G20" i="8"/>
  <c r="I20" i="8" s="1"/>
  <c r="Q23" i="8"/>
  <c r="N23" i="8"/>
  <c r="I53" i="8"/>
  <c r="M60" i="8"/>
  <c r="Q61" i="8"/>
  <c r="N61" i="8"/>
  <c r="Q71" i="8"/>
  <c r="N71" i="8"/>
  <c r="G60" i="8"/>
  <c r="Q79" i="8"/>
  <c r="N79" i="8"/>
  <c r="Q77" i="8"/>
  <c r="N77" i="8"/>
  <c r="H17" i="8"/>
  <c r="H19" i="8"/>
  <c r="I61" i="8"/>
  <c r="H60" i="8"/>
  <c r="Q53" i="8"/>
  <c r="N53" i="8"/>
  <c r="I77" i="8"/>
  <c r="N20" i="8" l="1"/>
  <c r="L17" i="8"/>
  <c r="I60" i="8"/>
  <c r="N60" i="8"/>
  <c r="Q60" i="8"/>
  <c r="Q19" i="8"/>
  <c r="N19" i="8"/>
  <c r="Q17" i="8"/>
  <c r="M15" i="8"/>
  <c r="G19" i="8"/>
  <c r="G17" i="8"/>
  <c r="I17" i="8" s="1"/>
  <c r="H15" i="8"/>
  <c r="N17" i="8" l="1"/>
  <c r="L15" i="8"/>
  <c r="N15" i="8" s="1"/>
  <c r="M81" i="8"/>
  <c r="Q15" i="8"/>
  <c r="G15" i="8"/>
  <c r="H81" i="8"/>
  <c r="I19" i="8"/>
  <c r="L81" i="8" l="1"/>
  <c r="G81" i="8"/>
  <c r="I15" i="8"/>
  <c r="Q81" i="8"/>
  <c r="N81" i="8" l="1"/>
  <c r="I81" i="8"/>
</calcChain>
</file>

<file path=xl/sharedStrings.xml><?xml version="1.0" encoding="utf-8"?>
<sst xmlns="http://schemas.openxmlformats.org/spreadsheetml/2006/main" count="2118" uniqueCount="554">
  <si>
    <t xml:space="preserve">Cockpit </t>
  </si>
  <si>
    <t>löschen ab hier</t>
  </si>
  <si>
    <t>Haushalt</t>
  </si>
  <si>
    <t>FH</t>
  </si>
  <si>
    <t>Datenart</t>
  </si>
  <si>
    <t>Erfolg_Monate</t>
  </si>
  <si>
    <t>Erfolg</t>
  </si>
  <si>
    <t>BVA</t>
  </si>
  <si>
    <t>Geschäftsjahr</t>
  </si>
  <si>
    <t>Buchungsperiode</t>
  </si>
  <si>
    <t>In Mio. €</t>
  </si>
  <si>
    <t>Monatserfolg</t>
  </si>
  <si>
    <t>Monatserfolg kumuliert</t>
  </si>
  <si>
    <t>Jahreswerte</t>
  </si>
  <si>
    <t>Veränderung</t>
  </si>
  <si>
    <t>in Mio. €</t>
  </si>
  <si>
    <t>in %</t>
  </si>
  <si>
    <t>Auszahlungen</t>
  </si>
  <si>
    <t>22 Pensionsversicherung</t>
  </si>
  <si>
    <t>20 Arbeit</t>
  </si>
  <si>
    <t>20</t>
  </si>
  <si>
    <t>23 Pensionen - Beamtinnen und Beamte</t>
  </si>
  <si>
    <t>44 Finanzausgleich</t>
  </si>
  <si>
    <t>31 Wissenschaft und Forschung</t>
  </si>
  <si>
    <t>30 Bildung</t>
  </si>
  <si>
    <t>25 Familie und Jugend</t>
  </si>
  <si>
    <t>45 Bundesvermögen</t>
  </si>
  <si>
    <t>40 Wirtschaft</t>
  </si>
  <si>
    <t>43 Umwelt, Klima und Kreislaufwirtschaft</t>
  </si>
  <si>
    <t>58 Finanzierungen, Währungstauschverträge</t>
  </si>
  <si>
    <t>Einzahlungen</t>
  </si>
  <si>
    <t>16 Öffentliche Abgaben</t>
  </si>
  <si>
    <t>51 Kassenverwaltung</t>
  </si>
  <si>
    <t>Nettofinanzierungssaldo</t>
  </si>
  <si>
    <t>Finanzierungshaushalt, in Mio. €
Geldfluss aus der Finanzierungstätigkeit</t>
  </si>
  <si>
    <t>Bundesfinanzierung</t>
  </si>
  <si>
    <t>kA. = keine %-Angabe da die prozentuelle Veränderung keinen aussagekräftigen Wert liefert.</t>
  </si>
  <si>
    <t>Juli</t>
  </si>
  <si>
    <t>Jänner - Juli</t>
  </si>
  <si>
    <t/>
  </si>
  <si>
    <t>kA.</t>
  </si>
  <si>
    <t>AE</t>
  </si>
  <si>
    <t>=</t>
  </si>
  <si>
    <t>C19_Ebene1</t>
  </si>
  <si>
    <r>
      <t xml:space="preserve">Finanzierungsrechnung, Auszahlungen
</t>
    </r>
    <r>
      <rPr>
        <sz val="10"/>
        <rFont val="Calibri"/>
        <family val="2"/>
      </rPr>
      <t>In Mio. €</t>
    </r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</si>
  <si>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</si>
  <si>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</si>
  <si>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</si>
  <si>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</si>
  <si>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</si>
  <si>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</si>
  <si>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</si>
  <si>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</si>
  <si>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</si>
  <si>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</si>
  <si>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</si>
  <si>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</si>
  <si>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</si>
  <si>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</si>
  <si>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</si>
  <si>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</si>
  <si>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</si>
  <si>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</si>
  <si>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</si>
  <si>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</si>
  <si>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</si>
  <si>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14</t>
  </si>
  <si>
    <t>Militärische Angelegenheiten</t>
  </si>
  <si>
    <t>15</t>
  </si>
  <si>
    <t>Finanzverwaltung</t>
  </si>
  <si>
    <t>Öffentliche Abgaben</t>
  </si>
  <si>
    <t>17</t>
  </si>
  <si>
    <t>Wohnen, Medien, Telekommunikation und Sport</t>
  </si>
  <si>
    <t>18</t>
  </si>
  <si>
    <t>Fremdenwesen</t>
  </si>
  <si>
    <t>Rubrik 2: Arbeit, Soziales, Gesundheit und Familie</t>
  </si>
  <si>
    <t>Arbeit</t>
  </si>
  <si>
    <t>21</t>
  </si>
  <si>
    <t>Soziales und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</si>
  <si>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</si>
  <si>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</si>
  <si>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</si>
  <si>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</si>
  <si>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</si>
  <si>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</si>
  <si>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</si>
  <si>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 und Jugend</t>
  </si>
  <si>
    <t>Rubrik 3: Bildung, Forschung, Kunst und Kultur</t>
  </si>
  <si>
    <t>30</t>
  </si>
  <si>
    <t>Bildung</t>
  </si>
  <si>
    <t>31</t>
  </si>
  <si>
    <t>Wissenschaft und Forschung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</si>
  <si>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</si>
  <si>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</si>
  <si>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</si>
  <si>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</si>
  <si>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</si>
  <si>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</si>
  <si>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</si>
  <si>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</si>
  <si>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Wirtschaft</t>
  </si>
  <si>
    <t>41</t>
  </si>
  <si>
    <t>Mobilität</t>
  </si>
  <si>
    <t>42</t>
  </si>
  <si>
    <t>Land-Forstw.Reg.WaWi</t>
  </si>
  <si>
    <t>43</t>
  </si>
  <si>
    <t>Umwelt, Klima und Kreislaufwirtschaft</t>
  </si>
  <si>
    <t>44</t>
  </si>
  <si>
    <t>Finanzausgleich</t>
  </si>
  <si>
    <t>45</t>
  </si>
  <si>
    <t>Bundesvermögen</t>
  </si>
  <si>
    <t>46</t>
  </si>
  <si>
    <t>Finanzmarktstabilität</t>
  </si>
  <si>
    <t>Rubrik 5: Kassa und Zinsen</t>
  </si>
  <si>
    <t>51</t>
  </si>
  <si>
    <t>Kassenverwaltung</t>
  </si>
  <si>
    <t>58</t>
  </si>
  <si>
    <t>Finanzierungen, Währungstauschverträge</t>
  </si>
  <si>
    <t>Variable Gebarung</t>
  </si>
  <si>
    <t>&lt;&gt;Einzahlungen aus dem COVID-19 Fonds</t>
  </si>
  <si>
    <r>
      <t xml:space="preserve">Finanzierungsrechnung, Einzahlungen
</t>
    </r>
    <r>
      <rPr>
        <sz val="10"/>
        <rFont val="Calibri"/>
        <family val="2"/>
      </rPr>
      <t>In Mio. €</t>
    </r>
  </si>
  <si>
    <t>Rubrik 3: Bildung, Forschung, Kunst u. Kultur</t>
  </si>
  <si>
    <t>Rubrik 5: Kassa u. Zinsen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</si>
  <si>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</si>
  <si>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</si>
  <si>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</si>
  <si>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</si>
  <si>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</si>
  <si>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</si>
  <si>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</si>
  <si>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</si>
  <si>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</si>
  <si>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</si>
  <si>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</si>
  <si>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</si>
  <si>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</si>
  <si>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</si>
  <si>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</si>
  <si>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</si>
  <si>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</si>
  <si>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</si>
  <si>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</si>
  <si>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</si>
  <si>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</si>
  <si>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</si>
  <si>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</si>
  <si>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</si>
  <si>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</si>
  <si>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</si>
  <si>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</si>
  <si>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</si>
  <si>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</si>
  <si>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</si>
  <si>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</si>
  <si>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</si>
  <si>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</si>
  <si>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</si>
  <si>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</si>
  <si>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</si>
  <si>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</si>
  <si>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Ab-Überweisungen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</si>
  <si>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</si>
  <si>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</si>
  <si>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</si>
  <si>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</si>
  <si>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</si>
  <si>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</si>
  <si>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</si>
  <si>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</si>
  <si>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</si>
  <si>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</si>
  <si>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</si>
  <si>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</si>
  <si>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</si>
  <si>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</t>
  </si>
  <si>
    <t>Finanzeinzahlungen</t>
  </si>
  <si>
    <t>Kontrollzeile</t>
  </si>
  <si>
    <t>UG 16 Öffentliche Abgaben - Brutto</t>
  </si>
  <si>
    <t>Abgabenguthaben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</si>
  <si>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</si>
  <si>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</si>
  <si>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</si>
  <si>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</si>
  <si>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</si>
  <si>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</si>
  <si>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EU-Quellensteuer</t>
  </si>
  <si>
    <t>Kapitalertragsteuer BVA</t>
  </si>
  <si>
    <t>Kapitalertragsteuern</t>
  </si>
  <si>
    <t>Kapitalertragsteuern auf Dividenden (KeStG)</t>
  </si>
  <si>
    <t>Kapitalertragsteuer auf Dividenden (KeStG)</t>
  </si>
  <si>
    <t>Kapitalertragsteuer auf Zinsen und s. Erträge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</si>
  <si>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</si>
  <si>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</si>
  <si>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</si>
  <si>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</si>
  <si>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</si>
  <si>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</si>
  <si>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</si>
  <si>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</si>
  <si>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</si>
  <si>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16</t>
  </si>
  <si>
    <t>Stabilitätsabgabe - Sonderzahlung gem. BSMG 2025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</si>
  <si>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</si>
  <si>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</si>
  <si>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</si>
  <si>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</si>
  <si>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</si>
  <si>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</si>
  <si>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</si>
  <si>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</si>
  <si>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</si>
  <si>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</si>
  <si>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</si>
  <si>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</si>
  <si>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</si>
  <si>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</si>
  <si>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</si>
  <si>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Abgaben nach dem Glückspielgesetz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</si>
  <si>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</si>
  <si>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</si>
  <si>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</si>
  <si>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</si>
  <si>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</si>
  <si>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Sonstige Abgaben, Resteingänge, Nebenansprüche und Kosteners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</si>
  <si>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</si>
  <si>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</si>
  <si>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</si>
  <si>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</si>
  <si>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</si>
  <si>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</si>
  <si>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</si>
  <si>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</si>
  <si>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</si>
  <si>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</si>
  <si>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</si>
  <si>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</si>
  <si>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</si>
  <si>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</si>
  <si>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</si>
  <si>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</si>
  <si>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</si>
  <si>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</si>
  <si>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</si>
  <si>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</si>
  <si>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</si>
  <si>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</si>
  <si>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zur CO2-Bepreisung</t>
  </si>
  <si>
    <t>Entlastung CO2-Bepreisung</t>
  </si>
  <si>
    <t>UG 16 Öffentliche Abgaben - Netto</t>
  </si>
  <si>
    <t>Planung</t>
  </si>
  <si>
    <t>Vollzug</t>
  </si>
  <si>
    <t>Vergleich</t>
  </si>
  <si>
    <t>Δ Erf. /</t>
  </si>
  <si>
    <t>BVA 2025</t>
  </si>
  <si>
    <t>Gebühren, Bundesverwaltungsabg. und sonstige Abgaben</t>
  </si>
  <si>
    <r>
      <t xml:space="preserve">Ergebnishaushalt
</t>
    </r>
    <r>
      <rPr>
        <sz val="10"/>
        <rFont val="Calibri"/>
        <family val="2"/>
      </rPr>
      <t>In Mio. €</t>
    </r>
  </si>
  <si>
    <t>Aufwendungen</t>
  </si>
  <si>
    <t>Erträge</t>
  </si>
  <si>
    <t>Nettoergebnis</t>
  </si>
  <si>
    <r>
      <t xml:space="preserve">Ergebnisrechnung, Aufwendungen
</t>
    </r>
    <r>
      <rPr>
        <sz val="10"/>
        <rFont val="Calibri"/>
        <family val="2"/>
      </rPr>
      <t>In Mio. €</t>
    </r>
  </si>
  <si>
    <r>
      <t xml:space="preserve">Ergebnisrechnung, Erträge
</t>
    </r>
    <r>
      <rPr>
        <sz val="10"/>
        <rFont val="Calibri"/>
        <family val="2"/>
      </rPr>
      <t>In Mio. €</t>
    </r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</si>
  <si>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</si>
  <si>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</si>
  <si>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</si>
  <si>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</si>
  <si>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</si>
  <si>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</si>
  <si>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Sonstige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</si>
  <si>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</si>
  <si>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</si>
  <si>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</si>
  <si>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</si>
  <si>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</si>
  <si>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</si>
  <si>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</si>
  <si>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Finanzaufwand</t>
  </si>
  <si>
    <t>Aufwendungen für Finanzaufwand</t>
  </si>
  <si>
    <t>Aufwand aus der Bewertung von Beteiligungen</t>
  </si>
  <si>
    <t xml:space="preserve"> Efolg</t>
  </si>
  <si>
    <t>Erträge a. d. operativen Verwaltungstätigkeit u. Transfers</t>
  </si>
  <si>
    <t xml:space="preserve">Abgaben - brutto </t>
  </si>
  <si>
    <t>Abgabenähnliche Erträge</t>
  </si>
  <si>
    <t>Sonstige abgabenähnliche Erträge</t>
  </si>
  <si>
    <t>Erträge aus wirtschaftlicher Tätigkeit</t>
  </si>
  <si>
    <t>Einzahlungen aus Transfers von Unternehmen</t>
  </si>
  <si>
    <t>Einzahlungen aus Transfers von privaten Haushalten und gemeinnützigen Einrichtungen</t>
  </si>
  <si>
    <t>Sonstige Erträge</t>
  </si>
  <si>
    <t>Finanzerträge</t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</si>
  <si>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</si>
  <si>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Investitions-
tätigkeit</t>
  </si>
  <si>
    <t>Darlehen und 
Vorschüsse</t>
  </si>
  <si>
    <t>Auszahlungen
für fw. Aufw.</t>
  </si>
  <si>
    <t>Perioden-
abgrenzung</t>
  </si>
  <si>
    <t>Nicht fw. Aufw.</t>
  </si>
  <si>
    <t>Unterschied</t>
  </si>
  <si>
    <t>Wohnen Medien Sport</t>
  </si>
  <si>
    <t>Alle Untergliederungen</t>
  </si>
  <si>
    <t>Einzahlungen
aus fw. Ertr.</t>
  </si>
  <si>
    <t>Nicht fw. Ertr.</t>
  </si>
  <si>
    <t>Vorläufige Werte, Rundungsdifferenzen möglich, Beträge in Mio. Euro</t>
  </si>
  <si>
    <t>Finanzierungsrechnung, Aus- und Einzahlungen</t>
  </si>
  <si>
    <t>Auszahlungen nach Mittelverwendungen</t>
  </si>
  <si>
    <t>Einzahlungen nach Mittelaufbringungen</t>
  </si>
  <si>
    <t>Saldo</t>
  </si>
  <si>
    <t>Operative Verwaltungs-tätigkeit</t>
  </si>
  <si>
    <t>Transfer</t>
  </si>
  <si>
    <t>Investitions-tätigkeit</t>
  </si>
  <si>
    <t>Darlehen / Vorschüsse</t>
  </si>
  <si>
    <t>Summe</t>
  </si>
  <si>
    <t>Op. Verwaltungs-tätigkeit und Transfer</t>
  </si>
  <si>
    <t>Summe Allgemeine Gebarung</t>
  </si>
  <si>
    <t>Ergebnisrechnung, Aufwendungen und Erträge</t>
  </si>
  <si>
    <t>Aufwendungen nach Mittelverwendungen</t>
  </si>
  <si>
    <t>Erträge nach Mittelaufbringungen</t>
  </si>
  <si>
    <t>Personal-aufwand</t>
  </si>
  <si>
    <t>Transfer-aufwand</t>
  </si>
  <si>
    <t>betriebl.
Sach-
aufwand</t>
  </si>
  <si>
    <t>Finanz-aufwand</t>
  </si>
  <si>
    <t>Finanz-erträge</t>
  </si>
  <si>
    <t>Tabelle 2: Auszahlungen nach Untergliederung</t>
  </si>
  <si>
    <t>Tabelle 3: Einzahlungen nach Untergliederung</t>
  </si>
  <si>
    <t>Tabelle 4: Öffentliche Abgaben des Bundes (UG 16, Finanzierungshaushalt)</t>
  </si>
  <si>
    <t>Tabelle 10: Auszahlungen nach Untergliederung</t>
  </si>
  <si>
    <t>Tabelle 11: Einzahlungen nach Untergliederung</t>
  </si>
  <si>
    <t>Tabelle 12: Auszahlungen in ökonomischer Gliederung</t>
  </si>
  <si>
    <t>Tabelle 13: Einzahlungen in ökonomischer Gliederung</t>
  </si>
  <si>
    <t>Tabelle 15: Aufwendungen nach Untergliederung</t>
  </si>
  <si>
    <t>Tabelle 7: Geldfluss aus der Finanzierungstätigkeit</t>
  </si>
  <si>
    <t xml:space="preserve">Tabelle 1: Monatserfolg Jänner bis Juli 2025, Finanzierungshaushalt, Übersicht </t>
  </si>
  <si>
    <t>Bruttoabgaben</t>
  </si>
  <si>
    <t>Wirtschaftliche Rahmenbedingungen</t>
  </si>
  <si>
    <t>Prognose 2025</t>
  </si>
  <si>
    <t>Δ Mrz.25/</t>
  </si>
  <si>
    <t>Mrz.25</t>
  </si>
  <si>
    <t>Bruttoinlandsprodukt real</t>
  </si>
  <si>
    <t>Veränd. in %</t>
  </si>
  <si>
    <t>Bruttoinlandsprodukt nominell</t>
  </si>
  <si>
    <t>Lohn- und Gehaltssumme, brutto</t>
  </si>
  <si>
    <t>Verbraucherpreise</t>
  </si>
  <si>
    <t>Arbeitslosenquote (unselb. Erwerbst.)</t>
  </si>
  <si>
    <t>Sekundärmarktrendite 10-jährige Bundesanl.</t>
  </si>
  <si>
    <t>Quelle: WIFO-Konjunkturprognose März 2025 / Juni 2025</t>
  </si>
  <si>
    <t xml:space="preserve">Tabelle 6: Wirtschaftliche Rahmenbedingungen </t>
  </si>
  <si>
    <t>Tabelle 14:  Monatserfolg Juli 2025, Ergebnishaushalt, Übersicht</t>
  </si>
  <si>
    <t>Tabelle 16: Erträge nach Untergliederung</t>
  </si>
  <si>
    <t>Tabelle 17: Aufwendungen in ökonomischer Gliederung</t>
  </si>
  <si>
    <t>Tabelle 19: Öffentliche Abgaben des Bundes (UG 16, Ergebnishaushalt)</t>
  </si>
  <si>
    <t>Tabelle 18: Erträge in ökonomischer Gliederung</t>
  </si>
  <si>
    <t>Tabelle 20: Unterschied Auszahlungen/Aufwendungen nach Untergliederungen von Jänner - Juli 2025</t>
  </si>
  <si>
    <t>Tabelle 21: Unterschied Einzahlungen/Erträge nach Untergliederungen von Jänner - Juli 2025</t>
  </si>
  <si>
    <t>Tabelle 22: Finanzierungsrechnung, Aus u. Einzahlungen: Monatserfolg Juli 2025</t>
  </si>
  <si>
    <t>Tabelle 23: Finanzierungsrechnung, Aus u. Einzahlungen: Monatserfolg Jänner bis Juli 2025</t>
  </si>
  <si>
    <t>Tabelle 24: Ergebnisrechnung, Aufwendungen u. Erträge: Monatserfolg Juli 2025</t>
  </si>
  <si>
    <t>Tabelle 25: Ergebnisrechnung, Aufwendungen u. Erträge: Monatserfolg Jänner bis Juli 2025</t>
  </si>
  <si>
    <t>ID</t>
  </si>
  <si>
    <t>Maßnahme</t>
  </si>
  <si>
    <t>Meilenstein</t>
  </si>
  <si>
    <t>Zieldatum</t>
  </si>
  <si>
    <t>Zahlungstranche</t>
  </si>
  <si>
    <t>Status</t>
  </si>
  <si>
    <t>AT-C[C1]-I[1A3]-T[7]</t>
  </si>
  <si>
    <t>1.A.3 Bekämpfung von Energiearmut</t>
  </si>
  <si>
    <t>Genehmigte Projekte zur thermischen Sanierung</t>
  </si>
  <si>
    <t>Q2 2024</t>
  </si>
  <si>
    <t>4. Zahlungstranche</t>
  </si>
  <si>
    <t>Erfüllt</t>
  </si>
  <si>
    <t>AT-C[C1]-I[1B3]-M[14]</t>
  </si>
  <si>
    <t>1.B.3 Emissionsfreie Busse</t>
  </si>
  <si>
    <t>Abschluss des letzten Aufrufs</t>
  </si>
  <si>
    <t>Q4 2024</t>
  </si>
  <si>
    <t>AT-C[C1]-I[1B4]-M[18]</t>
  </si>
  <si>
    <t>1.B.4 Emissionsfreie Nutzfahrzeuge</t>
  </si>
  <si>
    <t>AT-C[C1]-I[1C3]-T[30]</t>
  </si>
  <si>
    <t>1.C.3 Investitionen in Leergutrücknahmesysteme und Maßnahmen zur Steigerung der Mehrwegquote für Getränkegebinde</t>
  </si>
  <si>
    <t>Rücknahmesysteme beschafft/aufgerüstet</t>
  </si>
  <si>
    <t>Q1 2024</t>
  </si>
  <si>
    <t>AT-C[C1]-I[1C5]-T[36]</t>
  </si>
  <si>
    <t>1.C.5 Förderung der Reparatur von elektrischen und elektronischen Geräten (Reparaturbonus)</t>
  </si>
  <si>
    <t>Reparierte oder aufbereitete elektrische oder elektronische Geräte</t>
  </si>
  <si>
    <t>AT-C[C1]-R[1D1]-T[39]</t>
  </si>
  <si>
    <t>1.D.1 Erneuerbaren Ausbaugesetz</t>
  </si>
  <si>
    <t>Zusätzliche Stromerzeugungskapazität aus erneuerbaren Quellen</t>
  </si>
  <si>
    <t>AT-C[C1]-I[1D2]-T[42]</t>
  </si>
  <si>
    <t>1.D.2 Transformation der Industrie zur Klimaneutralität</t>
  </si>
  <si>
    <t>Roll-out von Dekarbonisierungsprojekten</t>
  </si>
  <si>
    <t>AT-C[C3]-R[3A1]-T[73]</t>
  </si>
  <si>
    <t>3.A.1 FTI-Strategie 2030</t>
  </si>
  <si>
    <t>Abschluss der Leistungs- und Finanzierungsvereinbarungen</t>
  </si>
  <si>
    <t>AT-C[C3]-I[3A2]-M[76]</t>
  </si>
  <si>
    <t>3.A.2 Quantum Austria – Förderung der Quanten Sciences</t>
  </si>
  <si>
    <t>Zwischenbericht</t>
  </si>
  <si>
    <t>AT-C[C3]-R[3C1]-M[90b]</t>
  </si>
  <si>
    <t xml:space="preserve">3.C.1 Zugang zu Bildung verbessern </t>
  </si>
  <si>
    <t>Inkrafttreten der Rechtsvorschriften zur Einführung zusätzlicher Module der landesweit standardisierten Leistungsbewertungen</t>
  </si>
  <si>
    <t>AT-C[C3]-I[3D1]-T[99]</t>
  </si>
  <si>
    <t>3.D.1 IPCEI Mikroelektronik und Konnektivität</t>
  </si>
  <si>
    <t>Mindestens 66 % der genehmigten Projekte wurden begonnen</t>
  </si>
  <si>
    <t>AT-C[C3]-I[3D2]-T[102]</t>
  </si>
  <si>
    <t>3.D.2 IPCEI Wasserstoff</t>
  </si>
  <si>
    <t>AT-C[C4]-I[4A4]-T[116]</t>
  </si>
  <si>
    <t>4.A.4 Nationaler Roll-out der „Frühen Hilfen“ für sozial benachteiligte Schwangere, ihre Kleinkinder und Familien</t>
  </si>
  <si>
    <t>Nationaler Roll-out der „Frühen Hilfen“ </t>
  </si>
  <si>
    <t>Q3 2024</t>
  </si>
  <si>
    <t>AT-C[C4]-R[4B2]-M[121]</t>
  </si>
  <si>
    <t>4.B.2 Reform zur Weiterentwicklung der Pflegevorsorge</t>
  </si>
  <si>
    <t>Beginn der Umsetzung der zentralen Elemente der Reform der Langzeitpflege</t>
  </si>
  <si>
    <t>AT-C[C4]-I[4B4]-T[133]</t>
  </si>
  <si>
    <t>4.B.4 Investition in die Umsetzung von Community Nursing</t>
  </si>
  <si>
    <t>150 Community Nurses sind bundesweit tätig</t>
  </si>
  <si>
    <t>AT-C[C4]-I[4C4]-T[141]</t>
  </si>
  <si>
    <t>4.C.4 Digitalisierungsoffensive Kulturerbe</t>
  </si>
  <si>
    <t>Programm zur Digitalisierung von Kultur- und Kunstobjekten</t>
  </si>
  <si>
    <t>AT-C[C4]-R[4D1]-M[148]</t>
  </si>
  <si>
    <t>4.D.1 Spending-Review mit Fokus „Grüner“ und „Digitaler“ Wandel</t>
  </si>
  <si>
    <t>Spending-Review „Umsetzung der EU Taxonomie auf nationaler Ebene“</t>
  </si>
  <si>
    <t>AT-C[C5]-R[5A1]-M[173]</t>
  </si>
  <si>
    <t>5.A.1 Beschleunigung der Genehmigungsverfahren für erneuerbare Energien</t>
  </si>
  <si>
    <t>Vorlage des 9. UVP-Berichts beim Parlament</t>
  </si>
  <si>
    <t>AT-C[C5]-R[5A2]-M[175]</t>
  </si>
  <si>
    <t>5.A.2 Wasserstoff als Schlüsseltechnologie für Klimaneutralität</t>
  </si>
  <si>
    <t>Veröffentlichung des Evaluierungsberichts</t>
  </si>
  <si>
    <t>AT-C[C5]-I[5B1]-T[178]</t>
  </si>
  <si>
    <t>5.B.1 Photovoltaikanlagen</t>
  </si>
  <si>
    <t>Installation von Photovoltaikanlagen</t>
  </si>
  <si>
    <t>AT-C[C1]-R[1B1]-M[10]</t>
  </si>
  <si>
    <t>1.B.1 Mobilitätsmasterplan 2030</t>
  </si>
  <si>
    <t>Verringerung der CO2-Emissionen im Verkehrssektor</t>
  </si>
  <si>
    <t>Q3 2025</t>
  </si>
  <si>
    <t>5. Zahlungstranche</t>
  </si>
  <si>
    <t>Im Zeitplan</t>
  </si>
  <si>
    <t>AT-C[C1]-I[1B5]-M[23]</t>
  </si>
  <si>
    <t>1.B.5 Errichtung neuer Bahnstrecken und Elektrifizierung von Regionalbahnen</t>
  </si>
  <si>
    <t>Abschluss der Arbeiten</t>
  </si>
  <si>
    <t>Q4 2025</t>
  </si>
  <si>
    <t>AT-C[C1]-I[1C2]-T[29]</t>
  </si>
  <si>
    <t>1.C.2 Biodiversitätsfonds</t>
  </si>
  <si>
    <t>Abgeschlossene Biodiversitätsprojekte</t>
  </si>
  <si>
    <t>AT-C[C1]-I[1C4]-T[33]</t>
  </si>
  <si>
    <t>1.C.4: Errichtung und Nachrüstung von Sortieranlagen</t>
  </si>
  <si>
    <t>Inbetriebnahme der Anlagen</t>
  </si>
  <si>
    <t>Q1 2025</t>
  </si>
  <si>
    <t>Nicht erfüllt</t>
  </si>
  <si>
    <t>AT-C[C2]-R[2B1]-M[51]</t>
  </si>
  <si>
    <t>2.B.1 Fairer und gleicher Zugang aller Schülerinnen und Schüler der Sekundarstufe I zu digitalen Grundkompetenzen</t>
  </si>
  <si>
    <t>Evaluierung des Schuldigitalisierungsgesetzes</t>
  </si>
  <si>
    <t>Q2 2025</t>
  </si>
  <si>
    <t>AT-C[C2]-I[2B2]-T[54]</t>
  </si>
  <si>
    <t>2.B.2 Bereitstellung von digitalen Endgeräten für Schülerinnen und Schüler</t>
  </si>
  <si>
    <t>Digitale Endgeräte für die übrigen Schulstufen der Sekundarstufe I</t>
  </si>
  <si>
    <t>AT-C[C2]-I[2D3]-T[70]</t>
  </si>
  <si>
    <t>2.D.3 Ökologische Investitionen in Unternehmen</t>
  </si>
  <si>
    <t>Investitionen in die thermische Gebäudesanierung</t>
  </si>
  <si>
    <t>AT-C[C2]-I[2D3]-T[71]</t>
  </si>
  <si>
    <t>Investitionen in Solarenergie</t>
  </si>
  <si>
    <t>AT-C[C2]-I[2D3]-T[72]</t>
  </si>
  <si>
    <t>Investitionen in Energieeinsparung; zumindest 1300 Unternehmen werden nach dem Aufbau- und Resilienzplan gefördert</t>
  </si>
  <si>
    <t>AT-C[C3]-R[3A1]-M[74]</t>
  </si>
  <si>
    <t>Genehmigung des dritten FTI-Pakts</t>
  </si>
  <si>
    <t>AT-C[C3]-I[3A4]-M[82]</t>
  </si>
  <si>
    <t xml:space="preserve">3.A.4 (Digitale) Forschungsinfrastrukturen </t>
  </si>
  <si>
    <t>Fortschrittsbericht mit 50 % der Investitionen abgeschlossen</t>
  </si>
  <si>
    <t>AT-C[C3]-R[3C1]-M[91a]</t>
  </si>
  <si>
    <t>3.C.1 Zugang zu Bildung verbessern</t>
  </si>
  <si>
    <t>Inkrafttreten der Rechtsvorschriften zur Festlegung von Kriterien für die Feststellung der sozioökonomischen Ausgangslage an Schulen</t>
  </si>
  <si>
    <t>AT-C[C3]-I[3C3]-T[95]</t>
  </si>
  <si>
    <t>3.C.3 Ausbau Elementarpädagogik</t>
  </si>
  <si>
    <t>Steigerung der Kinderbetreuungsquoten für Kinder unter drei Jahren</t>
  </si>
  <si>
    <t>AT-C[C3]-I[3C3]-T[96]</t>
  </si>
  <si>
    <t>Steigende Betreuungsquoten für Kinder zwischen drei und sechs Jahren, die mit einer vollen Berufstätigkeit der Eltern vereinbar ist.</t>
  </si>
  <si>
    <t>AT-C[C3]-I[3D2]-T[103a]</t>
  </si>
  <si>
    <t>Für die genehmigten Projekte wurden 125 000 000 EUR gebunden.</t>
  </si>
  <si>
    <t>AT-C[C4]-I[4A2]-T[109]</t>
  </si>
  <si>
    <t>4.A.2 Förderung von Projekten für die Primärversorgung</t>
  </si>
  <si>
    <t>Förderung von Projekten für die Primärversorgung</t>
  </si>
  <si>
    <t>AT-C[C4]-I[4C3]-M[138]</t>
  </si>
  <si>
    <t>4.C.3 Sanierung des Volkskundemuseums Wien und der Praterateliers</t>
  </si>
  <si>
    <t>Wiedereröffnung der Praterateliers</t>
  </si>
  <si>
    <t>AT-C[C4]-I[4C5]-M[145]</t>
  </si>
  <si>
    <t>4.C.5 Investitionsfonds „Klimafitte Kulturbetriebe“</t>
  </si>
  <si>
    <t>Vertrag für klimafitte Kulturbetriebe vergeben</t>
  </si>
  <si>
    <t>AT-C[C4]-R[4D1]-M[149]</t>
  </si>
  <si>
    <t>Spending-Review „Beteiligungen der öffentlichen Hand“</t>
  </si>
  <si>
    <t>AT-C[C4]-R[4D1]-M[150]</t>
  </si>
  <si>
    <t>Spending-Review „Nachhaltigkeit der öffentlichen Beschaffung“</t>
  </si>
  <si>
    <t>AT-C[C5]-I[5B1]-T[179]</t>
  </si>
  <si>
    <t>AT-C[C1]-I[1A3]-T[8]</t>
  </si>
  <si>
    <t>Abgeschlossene Projekte zur thermischen Sanierung</t>
  </si>
  <si>
    <t>Q2 2026</t>
  </si>
  <si>
    <t>6. Zahlungstranche</t>
  </si>
  <si>
    <t>Verspätet</t>
  </si>
  <si>
    <t>AT-C[C1]-I[1B3]-T[15]</t>
  </si>
  <si>
    <t>Mit emissionsfreien Technologien ausgestatteten Busse</t>
  </si>
  <si>
    <t>AT-C[C1]-I[1B3]-M[16]</t>
  </si>
  <si>
    <t>Infrastruktur vorhanden</t>
  </si>
  <si>
    <t>AT-C[C1]-I[1B4]-T[19]</t>
  </si>
  <si>
    <t>Mit emissionsfreien Technologien ausgestattete Fahrzeuge</t>
  </si>
  <si>
    <t>AT-C[C1]-I[1B4]-M[20]</t>
  </si>
  <si>
    <t>AT-C[C1]-R[1C1]-T[26]</t>
  </si>
  <si>
    <t>1.C.1 Gesetzliche Rahmen­bedingungen zur Erhöhung der Sammelquoten für Kunststoffgetränke­verpackungen und des Angebots an Mehrweg­behältern im Lebensmittel­einzelhandel</t>
  </si>
  <si>
    <t>Mehrwegquote</t>
  </si>
  <si>
    <t>Q1 2026</t>
  </si>
  <si>
    <t>AT-C[C1]-I[1C3]-T[31]</t>
  </si>
  <si>
    <t>1.C.3 Investitionen in Leergut­rücknahme­systeme und Maßnahmen zur Steigerung der Mehrwegquote für Getränkegebinde</t>
  </si>
  <si>
    <t>Gesteigerte Sammelquote</t>
  </si>
  <si>
    <t>AT-C[C1]-I[1C4]-T[34]</t>
  </si>
  <si>
    <t>Sortiertiefe</t>
  </si>
  <si>
    <t>AT-C[C1]-I[1C5]-T[37]</t>
  </si>
  <si>
    <t>Erhöhte Anzahl reparierter oder aufbereiteter elektrischer oder elektronischer Geräte</t>
  </si>
  <si>
    <t>AT-C[C1]-R[1D1]-T[40]</t>
  </si>
  <si>
    <t>Neuinstallierte Wasserstoff-Produktionskapazität</t>
  </si>
  <si>
    <t>AT-C[C1]-I[1D2]-T[43]</t>
  </si>
  <si>
    <t>Abschluss der Dekarbonisierungsprojekte</t>
  </si>
  <si>
    <t>AT-C[C3]-I[3A2]-M[77]</t>
  </si>
  <si>
    <t>Abschluss von Projekten und Übertragung an Universitäten</t>
  </si>
  <si>
    <t>AT-C[C3]-I[3A3]-M[80]</t>
  </si>
  <si>
    <t>3.A.3 Austrian Institute of Precision Medicine</t>
  </si>
  <si>
    <t>Fertigstellung des Institute of Precision Medicine</t>
  </si>
  <si>
    <t>AT-C[C3]-I[3D2]-T[103b]</t>
  </si>
  <si>
    <t>Alle genehmigten Projekte sind in die Phase der ersten industriellen Nutzung eingetreten.</t>
  </si>
  <si>
    <t>AT-C[C4]-R[4A1]-T[106]</t>
  </si>
  <si>
    <t>4.A.1 Attraktivierung der Primärversorgung</t>
  </si>
  <si>
    <t>Mitgliederstand der Plattform für Primärversorgung</t>
  </si>
  <si>
    <t>AT-C[C4]-I[4A2]-T[110]</t>
  </si>
  <si>
    <t>AT-C[C4]-I[4A3]-T[113]</t>
  </si>
  <si>
    <t xml:space="preserve">4.A.3 Entwicklung der elektronischen Eltern-KindPass-Plattform inkl. der Schnittstellen zu den Frühe-Hilfen-Netzwerken </t>
  </si>
  <si>
    <t>Behandelnde Ärzte sowie betroffene Frauen, die den Elektronischen Eltern-Kind-Pass nutzen </t>
  </si>
  <si>
    <t>AT-C[C4]-I[4B3]-T[126]</t>
  </si>
  <si>
    <t>4.B.3 Klimafitte Ortskerne</t>
  </si>
  <si>
    <t>Abgeschlossene Projekte zur Fassadenbegrünung</t>
  </si>
  <si>
    <t>AT-C[C4]-I[4B3]-T[130]</t>
  </si>
  <si>
    <t>Abgeschlossene Projekte für Gewerbebrachen</t>
  </si>
  <si>
    <t>AT-C[C4]-I[4C3]-M[139]</t>
  </si>
  <si>
    <t>Abschluss der Sanierung des Volkskundemuseums</t>
  </si>
  <si>
    <t>AT-C[C4]-I[4C4]-T[142]</t>
  </si>
  <si>
    <t>AT-C[C5]-R[5A2]-M[176]</t>
  </si>
  <si>
    <t>Umsetzung von zwei Schlüsselmaßnahmen der Wasserstoffstrategie</t>
  </si>
  <si>
    <t>AT-C[C5]-I[5B2]-T[181]</t>
  </si>
  <si>
    <t>5.B.2 Förderung von emissionsfreien Nutzfahrzeugen und Infrastruktur</t>
  </si>
  <si>
    <t>Tabelle 8: Umsetzungsstand der ARP-Maßnahmen der 4. Zahlungstranche</t>
  </si>
  <si>
    <t>Tabelle 9: Umsetzungsstand der ARP-Maßnahmen bis inkl. Q2/2026</t>
  </si>
  <si>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</si>
  <si>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t>Jän.-Juli</t>
  </si>
  <si>
    <t>2025</t>
  </si>
  <si>
    <t>2024</t>
  </si>
  <si>
    <t>2020-23</t>
  </si>
  <si>
    <t>2020-'25</t>
  </si>
  <si>
    <t>COVID-19-Krisenbewältigungsfonds</t>
  </si>
  <si>
    <t>UG 45 Bundesvermögen</t>
  </si>
  <si>
    <t>UG 24 Gesundheit</t>
  </si>
  <si>
    <t>Sonstige Auszahlungen COVID-19-Krisenbewältigungsfonds</t>
  </si>
  <si>
    <t>Auszahlungen reguläres Budget (insb. Corona-Kurzarbeit)</t>
  </si>
  <si>
    <t>Auszahlungen im Bundeshaushalt</t>
  </si>
  <si>
    <t>Negative Werte stellen Rückzahlungen dar. kA.: keine Angabe, wenn die prozentuelle Veränderung absolut größer ist als +/- 100%.</t>
  </si>
  <si>
    <t>Tabelle 5: Übersicht Auszahlungen iZm.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</si>
</sst>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;\-#,##0.0;;@"/>
    <numFmt numFmtId="165" formatCode="\+#,##0.0;\-#,##0.0;;"/>
    <numFmt numFmtId="166" formatCode="\+0.0%;\-0.0%;"/>
    <numFmt numFmtId="167" formatCode="#,##0.0"/>
    <numFmt numFmtId="168" formatCode="#,##0_ ;\-#,##0\ "/>
    <numFmt numFmtId="169" formatCode="0.0%"/>
    <numFmt numFmtId="170" formatCode="_-* #,##0.0_-;\-* #,##0.0_-;_-* &quot;-&quot;?_-;_-@_-"/>
    <numFmt numFmtId="171" formatCode="0.0"/>
    <numFmt numFmtId="172" formatCode="\+#,##0.0;\-#,##0.0;;@"/>
    <numFmt numFmtId="173" formatCode="\+0.0%;\-0.0%"/>
    <numFmt numFmtId="174" formatCode="#,##0.000"/>
    <numFmt numFmtId="175" formatCode="_-* #,##0_-;\-* #,##0_-;_-* &quot;-&quot;??_-;_-@_-"/>
    <numFmt numFmtId="176" formatCode="0.0_ ;\-0.0\ "/>
    <numFmt numFmtId="177" formatCode="#,##0.0_ ;\-#,##0.0\ "/>
    <numFmt numFmtId="178" formatCode="#,#00.0;\-0.0;;@"/>
    <numFmt numFmtId="179" formatCode="0.0;\-0.0;;@"/>
    <numFmt numFmtId="180" formatCode="#,##0.0;\-#,##0.0"/>
  </numFmts>
  <fonts count="42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Calibri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rgb="FFC00000"/>
      <name val="Calibri"/>
      <family val="2"/>
    </font>
    <font>
      <sz val="10"/>
      <color indexed="8"/>
      <name val="Calibri"/>
      <family val="2"/>
    </font>
    <font>
      <sz val="10"/>
      <color rgb="FF00B050"/>
      <name val="Calibri"/>
      <family val="2"/>
    </font>
    <font>
      <b/>
      <sz val="10"/>
      <color rgb="FF00B050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b/>
      <sz val="10"/>
      <color theme="4"/>
      <name val="Calibri"/>
      <family val="2"/>
    </font>
    <font>
      <sz val="9"/>
      <color theme="1"/>
      <name val="Calibri"/>
      <family val="2"/>
    </font>
    <font>
      <b/>
      <sz val="10"/>
      <color rgb="FFC0000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6100"/>
      <name val="Calibri"/>
      <family val="2"/>
      <scheme val="minor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sz val="10"/>
      <color rgb="FFFF0000"/>
      <name val="Calibri"/>
      <family val="2"/>
    </font>
    <font>
      <sz val="8"/>
      <color theme="6" tint="0.39997558519241921"/>
      <name val="Calibri"/>
      <family val="2"/>
    </font>
    <font>
      <b/>
      <sz val="10"/>
      <color theme="6" tint="0.39997558519241921"/>
      <name val="Calibri"/>
      <family val="2"/>
    </font>
    <font>
      <sz val="10.5"/>
      <name val="Calibri"/>
      <family val="2"/>
    </font>
    <font>
      <sz val="10.5"/>
      <color theme="1"/>
      <name val="Calibri"/>
      <family val="2"/>
    </font>
    <font>
      <i/>
      <sz val="10"/>
      <color theme="1"/>
      <name val="Calibri"/>
      <family val="2"/>
    </font>
    <font>
      <i/>
      <sz val="10"/>
      <color indexed="8"/>
      <name val="Calibri"/>
      <family val="2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"/>
      <color theme="1"/>
      <name val="Calibri"/>
      <family val="2"/>
    </font>
    <font>
      <sz val="9.5"/>
      <name val="Calibri"/>
      <family val="2"/>
    </font>
    <font>
      <sz val="9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indexed="64"/>
      </top>
      <bottom style="thin">
        <color theme="3"/>
      </bottom>
      <diagonal/>
    </border>
  </borders>
  <cellStyleXfs count="12">
    <xf numFmtId="0" fontId="0" fillId="0" borderId="0"/>
    <xf numFmtId="0" fontId="2" fillId="0" borderId="0"/>
    <xf numFmtId="0" fontId="5" fillId="2" borderId="0" applyNumberFormat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37" fillId="0" borderId="0"/>
  </cellStyleXfs>
  <cellXfs count="559">
    <xf numFmtId="0" fontId="0" fillId="0" borderId="0" xfId="0"/>
    <xf numFmtId="0" fontId="4" fillId="0" borderId="0" xfId="1" applyFont="1"/>
    <xf numFmtId="0" fontId="4" fillId="0" borderId="0" xfId="1" applyFont="1" applyAlignment="1">
      <alignment horizontal="left" vertical="center"/>
    </xf>
    <xf numFmtId="0" fontId="2" fillId="0" borderId="0" xfId="1"/>
    <xf numFmtId="0" fontId="7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vertical="center"/>
    </xf>
    <xf numFmtId="0" fontId="3" fillId="3" borderId="0" xfId="1" applyFont="1" applyFill="1" applyAlignment="1">
      <alignment horizontal="center" vertical="center"/>
    </xf>
    <xf numFmtId="0" fontId="3" fillId="3" borderId="0" xfId="1" applyFont="1" applyFill="1" applyAlignment="1">
      <alignment vertical="center"/>
    </xf>
    <xf numFmtId="0" fontId="3" fillId="3" borderId="3" xfId="1" applyFont="1" applyFill="1" applyBorder="1" applyAlignment="1">
      <alignment horizontal="center" vertical="center" wrapText="1"/>
    </xf>
    <xf numFmtId="49" fontId="3" fillId="3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8" fillId="0" borderId="4" xfId="1" applyFont="1" applyBorder="1" applyAlignment="1">
      <alignment vertical="center"/>
    </xf>
    <xf numFmtId="0" fontId="8" fillId="0" borderId="4" xfId="1" applyFont="1" applyBorder="1" applyAlignment="1">
      <alignment vertical="center" wrapText="1"/>
    </xf>
    <xf numFmtId="164" fontId="8" fillId="0" borderId="4" xfId="1" applyNumberFormat="1" applyFont="1" applyBorder="1" applyAlignment="1">
      <alignment horizontal="right" vertical="center" wrapText="1"/>
    </xf>
    <xf numFmtId="164" fontId="8" fillId="0" borderId="0" xfId="1" applyNumberFormat="1" applyFont="1" applyAlignment="1">
      <alignment horizontal="right" vertical="center" wrapText="1"/>
    </xf>
    <xf numFmtId="165" fontId="8" fillId="5" borderId="5" xfId="1" applyNumberFormat="1" applyFont="1" applyFill="1" applyBorder="1" applyAlignment="1">
      <alignment horizontal="right" vertical="center" wrapText="1"/>
    </xf>
    <xf numFmtId="166" fontId="8" fillId="5" borderId="5" xfId="1" applyNumberFormat="1" applyFont="1" applyFill="1" applyBorder="1" applyAlignment="1">
      <alignment horizontal="right" vertical="center" wrapText="1"/>
    </xf>
    <xf numFmtId="0" fontId="9" fillId="0" borderId="0" xfId="1" applyFont="1" applyAlignment="1">
      <alignment vertical="center"/>
    </xf>
    <xf numFmtId="165" fontId="8" fillId="5" borderId="4" xfId="1" applyNumberFormat="1" applyFont="1" applyFill="1" applyBorder="1" applyAlignment="1">
      <alignment vertical="center"/>
    </xf>
    <xf numFmtId="0" fontId="4" fillId="0" borderId="0" xfId="1" applyFont="1" applyAlignment="1">
      <alignment vertical="center"/>
    </xf>
    <xf numFmtId="167" fontId="4" fillId="0" borderId="0" xfId="1" applyNumberFormat="1" applyFont="1" applyAlignment="1">
      <alignment vertical="center"/>
    </xf>
    <xf numFmtId="164" fontId="10" fillId="0" borderId="0" xfId="1" applyNumberFormat="1" applyFont="1" applyAlignment="1">
      <alignment horizontal="right" vertical="center" wrapText="1"/>
    </xf>
    <xf numFmtId="165" fontId="10" fillId="5" borderId="0" xfId="1" applyNumberFormat="1" applyFont="1" applyFill="1" applyAlignment="1">
      <alignment horizontal="right" vertical="center" wrapText="1"/>
    </xf>
    <xf numFmtId="166" fontId="10" fillId="5" borderId="0" xfId="3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Alignment="1">
      <alignment vertical="center"/>
    </xf>
    <xf numFmtId="0" fontId="4" fillId="0" borderId="6" xfId="1" applyFont="1" applyBorder="1"/>
    <xf numFmtId="165" fontId="8" fillId="5" borderId="4" xfId="1" applyNumberFormat="1" applyFont="1" applyFill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Alignment="1">
      <alignment vertical="center"/>
    </xf>
    <xf numFmtId="0" fontId="13" fillId="0" borderId="0" xfId="4" applyFont="1" applyAlignment="1">
      <alignment horizontal="left" vertical="center"/>
    </xf>
    <xf numFmtId="164" fontId="13" fillId="0" borderId="0" xfId="4" applyNumberFormat="1" applyFont="1" applyAlignment="1">
      <alignment vertical="center"/>
    </xf>
    <xf numFmtId="0" fontId="13" fillId="0" borderId="0" xfId="4" applyFont="1" applyAlignment="1">
      <alignment vertical="center"/>
    </xf>
    <xf numFmtId="0" fontId="8" fillId="0" borderId="1" xfId="1" applyFont="1" applyBorder="1" applyAlignment="1">
      <alignment vertical="center"/>
    </xf>
    <xf numFmtId="164" fontId="8" fillId="0" borderId="1" xfId="1" applyNumberFormat="1" applyFont="1" applyBorder="1" applyAlignment="1">
      <alignment horizontal="right" vertical="center" wrapText="1"/>
    </xf>
    <xf numFmtId="165" fontId="8" fillId="5" borderId="1" xfId="1" applyNumberFormat="1" applyFont="1" applyFill="1" applyBorder="1" applyAlignment="1">
      <alignment horizontal="right" vertical="center" wrapText="1"/>
    </xf>
    <xf numFmtId="166" fontId="8" fillId="5" borderId="1" xfId="3" applyNumberFormat="1" applyFont="1" applyFill="1" applyBorder="1" applyAlignment="1">
      <alignment horizontal="right" vertical="center" wrapText="1"/>
    </xf>
    <xf numFmtId="167" fontId="8" fillId="0" borderId="1" xfId="1" applyNumberFormat="1" applyFont="1" applyBorder="1" applyAlignment="1">
      <alignment horizontal="right" vertical="center" wrapText="1"/>
    </xf>
    <xf numFmtId="0" fontId="7" fillId="3" borderId="2" xfId="1" applyFont="1" applyFill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168" fontId="14" fillId="0" borderId="0" xfId="5" applyNumberFormat="1" applyFont="1" applyFill="1" applyBorder="1" applyAlignment="1">
      <alignment horizontal="left" vertical="center"/>
    </xf>
    <xf numFmtId="167" fontId="8" fillId="0" borderId="0" xfId="1" applyNumberFormat="1" applyFont="1" applyAlignment="1">
      <alignment horizontal="right" vertical="center" wrapText="1"/>
    </xf>
    <xf numFmtId="0" fontId="3" fillId="0" borderId="4" xfId="1" applyFont="1" applyBorder="1" applyAlignment="1">
      <alignment vertical="center"/>
    </xf>
    <xf numFmtId="0" fontId="3" fillId="0" borderId="4" xfId="1" applyFont="1" applyBorder="1" applyAlignment="1">
      <alignment vertical="center" wrapText="1"/>
    </xf>
    <xf numFmtId="0" fontId="4" fillId="0" borderId="4" xfId="1" applyFont="1" applyBorder="1" applyAlignment="1">
      <alignment vertical="center"/>
    </xf>
    <xf numFmtId="0" fontId="3" fillId="8" borderId="2" xfId="1" applyFont="1" applyFill="1" applyBorder="1" applyAlignment="1">
      <alignment horizontal="center" vertical="center"/>
    </xf>
    <xf numFmtId="0" fontId="3" fillId="8" borderId="0" xfId="1" applyFont="1" applyFill="1" applyAlignment="1">
      <alignment horizontal="center" vertical="center"/>
    </xf>
    <xf numFmtId="0" fontId="3" fillId="3" borderId="0" xfId="1" applyFont="1" applyFill="1" applyAlignment="1">
      <alignment horizontal="center" vertical="center" wrapText="1"/>
    </xf>
    <xf numFmtId="0" fontId="3" fillId="8" borderId="7" xfId="1" applyFont="1" applyFill="1" applyBorder="1" applyAlignment="1">
      <alignment horizontal="center" vertical="center" wrapText="1"/>
    </xf>
    <xf numFmtId="49" fontId="3" fillId="8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4" xfId="4" applyFont="1" applyBorder="1" applyAlignment="1">
      <alignment horizontal="left" vertical="center"/>
    </xf>
    <xf numFmtId="0" fontId="8" fillId="0" borderId="8" xfId="4" applyFont="1" applyBorder="1" applyAlignment="1">
      <alignment horizontal="left" vertical="center"/>
    </xf>
    <xf numFmtId="164" fontId="8" fillId="0" borderId="8" xfId="2" applyNumberFormat="1" applyFont="1" applyFill="1" applyBorder="1" applyAlignment="1">
      <alignment horizontal="right" vertical="center" wrapText="1"/>
    </xf>
    <xf numFmtId="167" fontId="8" fillId="0" borderId="0" xfId="2" applyNumberFormat="1" applyFont="1" applyFill="1" applyBorder="1" applyAlignment="1">
      <alignment horizontal="right" vertical="center" wrapText="1"/>
    </xf>
    <xf numFmtId="164" fontId="8" fillId="0" borderId="4" xfId="2" applyNumberFormat="1" applyFont="1" applyFill="1" applyBorder="1" applyAlignment="1">
      <alignment horizontal="right" vertical="center" wrapText="1"/>
    </xf>
    <xf numFmtId="166" fontId="8" fillId="5" borderId="4" xfId="1" applyNumberFormat="1" applyFont="1" applyFill="1" applyBorder="1" applyAlignment="1">
      <alignment horizontal="right" vertical="center" wrapText="1"/>
    </xf>
    <xf numFmtId="164" fontId="8" fillId="5" borderId="4" xfId="2" applyNumberFormat="1" applyFont="1" applyFill="1" applyBorder="1" applyAlignment="1">
      <alignment horizontal="right" vertical="center" wrapText="1"/>
    </xf>
    <xf numFmtId="166" fontId="15" fillId="5" borderId="5" xfId="3" applyNumberFormat="1" applyFont="1" applyFill="1" applyBorder="1" applyAlignment="1">
      <alignment horizontal="right" vertical="center" wrapText="1"/>
    </xf>
    <xf numFmtId="0" fontId="3" fillId="0" borderId="5" xfId="1" applyFont="1" applyBorder="1" applyAlignment="1">
      <alignment horizontal="left" vertical="center"/>
    </xf>
    <xf numFmtId="0" fontId="3" fillId="0" borderId="5" xfId="1" applyFont="1" applyBorder="1" applyAlignment="1">
      <alignment vertical="center"/>
    </xf>
    <xf numFmtId="164" fontId="3" fillId="0" borderId="5" xfId="1" applyNumberFormat="1" applyFont="1" applyBorder="1" applyAlignment="1">
      <alignment horizontal="right" vertical="center" wrapText="1"/>
    </xf>
    <xf numFmtId="167" fontId="3" fillId="0" borderId="0" xfId="1" applyNumberFormat="1" applyFont="1" applyAlignment="1">
      <alignment horizontal="right" vertical="center" wrapText="1"/>
    </xf>
    <xf numFmtId="165" fontId="3" fillId="5" borderId="4" xfId="1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 wrapText="1"/>
    </xf>
    <xf numFmtId="164" fontId="3" fillId="0" borderId="5" xfId="2" applyNumberFormat="1" applyFont="1" applyFill="1" applyBorder="1" applyAlignment="1">
      <alignment horizontal="right" vertical="center" wrapText="1"/>
    </xf>
    <xf numFmtId="166" fontId="3" fillId="5" borderId="5" xfId="3" applyNumberFormat="1" applyFont="1" applyFill="1" applyBorder="1" applyAlignment="1">
      <alignment horizontal="right" vertical="center" wrapText="1"/>
    </xf>
    <xf numFmtId="49" fontId="4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164" fontId="4" fillId="0" borderId="0" xfId="1" applyNumberFormat="1" applyFont="1" applyAlignment="1">
      <alignment horizontal="right" vertical="center" wrapText="1"/>
    </xf>
    <xf numFmtId="167" fontId="4" fillId="0" borderId="0" xfId="1" applyNumberFormat="1" applyFont="1" applyAlignment="1">
      <alignment horizontal="right" vertical="center" wrapText="1"/>
    </xf>
    <xf numFmtId="164" fontId="4" fillId="0" borderId="0" xfId="2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Alignment="1">
      <alignment horizontal="right" vertical="center" wrapText="1"/>
    </xf>
    <xf numFmtId="166" fontId="4" fillId="5" borderId="0" xfId="1" applyNumberFormat="1" applyFont="1" applyFill="1" applyAlignment="1">
      <alignment horizontal="right" vertical="center" wrapText="1"/>
    </xf>
    <xf numFmtId="166" fontId="4" fillId="5" borderId="0" xfId="3" applyNumberFormat="1" applyFont="1" applyFill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3" fillId="0" borderId="4" xfId="1" applyFont="1" applyBorder="1" applyAlignment="1">
      <alignment horizontal="left" vertical="center"/>
    </xf>
    <xf numFmtId="164" fontId="3" fillId="0" borderId="4" xfId="1" applyNumberFormat="1" applyFont="1" applyBorder="1" applyAlignment="1">
      <alignment horizontal="right" vertical="center" wrapText="1"/>
    </xf>
    <xf numFmtId="166" fontId="3" fillId="5" borderId="4" xfId="1" applyNumberFormat="1" applyFont="1" applyFill="1" applyBorder="1" applyAlignment="1">
      <alignment horizontal="right" vertical="center" wrapText="1"/>
    </xf>
    <xf numFmtId="164" fontId="3" fillId="0" borderId="4" xfId="2" applyNumberFormat="1" applyFont="1" applyFill="1" applyBorder="1" applyAlignment="1">
      <alignment horizontal="right" vertical="center" wrapText="1"/>
    </xf>
    <xf numFmtId="167" fontId="4" fillId="0" borderId="0" xfId="1" applyNumberFormat="1" applyFont="1" applyAlignment="1">
      <alignment vertical="center" wrapText="1"/>
    </xf>
    <xf numFmtId="49" fontId="4" fillId="0" borderId="0" xfId="1" quotePrefix="1" applyNumberFormat="1" applyFont="1" applyAlignment="1">
      <alignment horizontal="center" vertical="center" wrapText="1"/>
    </xf>
    <xf numFmtId="165" fontId="4" fillId="5" borderId="4" xfId="1" applyNumberFormat="1" applyFont="1" applyFill="1" applyBorder="1" applyAlignment="1">
      <alignment horizontal="right" vertical="center" wrapText="1"/>
    </xf>
    <xf numFmtId="165" fontId="4" fillId="5" borderId="0" xfId="2" applyNumberFormat="1" applyFont="1" applyFill="1" applyBorder="1" applyAlignment="1">
      <alignment horizontal="right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4" xfId="1" applyFont="1" applyBorder="1" applyAlignment="1">
      <alignment vertical="center" wrapText="1"/>
    </xf>
    <xf numFmtId="164" fontId="4" fillId="0" borderId="4" xfId="1" applyNumberFormat="1" applyFont="1" applyBorder="1" applyAlignment="1">
      <alignment horizontal="right" vertical="center" wrapText="1"/>
    </xf>
    <xf numFmtId="167" fontId="4" fillId="0" borderId="4" xfId="1" applyNumberFormat="1" applyFont="1" applyBorder="1" applyAlignment="1">
      <alignment horizontal="right" vertical="center" wrapText="1"/>
    </xf>
    <xf numFmtId="164" fontId="4" fillId="0" borderId="4" xfId="2" applyNumberFormat="1" applyFont="1" applyFill="1" applyBorder="1" applyAlignment="1">
      <alignment horizontal="right" vertical="center" wrapText="1"/>
    </xf>
    <xf numFmtId="166" fontId="4" fillId="5" borderId="4" xfId="1" applyNumberFormat="1" applyFont="1" applyFill="1" applyBorder="1" applyAlignment="1">
      <alignment horizontal="right" vertical="center" wrapText="1"/>
    </xf>
    <xf numFmtId="165" fontId="4" fillId="5" borderId="4" xfId="2" applyNumberFormat="1" applyFont="1" applyFill="1" applyBorder="1" applyAlignment="1">
      <alignment horizontal="right" vertical="center" wrapText="1"/>
    </xf>
    <xf numFmtId="166" fontId="4" fillId="5" borderId="4" xfId="3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1" xfId="4" applyFont="1" applyBorder="1" applyAlignment="1">
      <alignment horizontal="left" vertical="center"/>
    </xf>
    <xf numFmtId="0" fontId="3" fillId="0" borderId="4" xfId="4" applyFont="1" applyBorder="1" applyAlignment="1">
      <alignment horizontal="left" vertical="center"/>
    </xf>
    <xf numFmtId="164" fontId="3" fillId="0" borderId="4" xfId="1" applyNumberFormat="1" applyFont="1" applyBorder="1" applyAlignment="1">
      <alignment vertical="center"/>
    </xf>
    <xf numFmtId="167" fontId="3" fillId="0" borderId="4" xfId="1" applyNumberFormat="1" applyFont="1" applyBorder="1" applyAlignment="1">
      <alignment vertical="center"/>
    </xf>
    <xf numFmtId="165" fontId="3" fillId="5" borderId="4" xfId="1" applyNumberFormat="1" applyFont="1" applyFill="1" applyBorder="1" applyAlignment="1">
      <alignment vertical="center"/>
    </xf>
    <xf numFmtId="166" fontId="3" fillId="5" borderId="4" xfId="1" applyNumberFormat="1" applyFont="1" applyFill="1" applyBorder="1" applyAlignment="1">
      <alignment vertical="center"/>
    </xf>
    <xf numFmtId="165" fontId="3" fillId="5" borderId="1" xfId="1" applyNumberFormat="1" applyFont="1" applyFill="1" applyBorder="1" applyAlignment="1">
      <alignment horizontal="right" vertical="center" wrapText="1"/>
    </xf>
    <xf numFmtId="166" fontId="3" fillId="5" borderId="1" xfId="3" applyNumberFormat="1" applyFont="1" applyFill="1" applyBorder="1" applyAlignment="1">
      <alignment horizontal="right" vertical="center" wrapText="1"/>
    </xf>
    <xf numFmtId="49" fontId="13" fillId="0" borderId="0" xfId="4" applyNumberFormat="1" applyFont="1" applyAlignment="1">
      <alignment vertical="center"/>
    </xf>
    <xf numFmtId="49" fontId="13" fillId="0" borderId="4" xfId="4" applyNumberFormat="1" applyFont="1" applyBorder="1" applyAlignment="1">
      <alignment vertical="center"/>
    </xf>
    <xf numFmtId="0" fontId="13" fillId="0" borderId="4" xfId="4" applyFont="1" applyBorder="1" applyAlignment="1">
      <alignment horizontal="left" vertical="center"/>
    </xf>
    <xf numFmtId="167" fontId="4" fillId="0" borderId="4" xfId="1" applyNumberFormat="1" applyFont="1" applyBorder="1" applyAlignment="1">
      <alignment vertical="center"/>
    </xf>
    <xf numFmtId="0" fontId="16" fillId="0" borderId="0" xfId="4" applyFont="1" applyAlignment="1">
      <alignment vertical="center"/>
    </xf>
    <xf numFmtId="167" fontId="6" fillId="0" borderId="0" xfId="2" applyNumberFormat="1" applyFont="1" applyFill="1" applyAlignment="1">
      <alignment vertical="center"/>
    </xf>
    <xf numFmtId="0" fontId="3" fillId="8" borderId="3" xfId="1" applyFont="1" applyFill="1" applyBorder="1" applyAlignment="1">
      <alignment horizontal="center" vertical="center" wrapText="1"/>
    </xf>
    <xf numFmtId="49" fontId="3" fillId="8" borderId="3" xfId="1" applyNumberFormat="1" applyFont="1" applyFill="1" applyBorder="1" applyAlignment="1">
      <alignment horizontal="center" vertical="center" wrapText="1"/>
    </xf>
    <xf numFmtId="0" fontId="6" fillId="0" borderId="0" xfId="2" applyFont="1" applyFill="1"/>
    <xf numFmtId="0" fontId="3" fillId="8" borderId="1" xfId="1" applyFont="1" applyFill="1" applyBorder="1" applyAlignment="1">
      <alignment horizontal="center" vertical="center"/>
    </xf>
    <xf numFmtId="0" fontId="7" fillId="8" borderId="1" xfId="1" applyFont="1" applyFill="1" applyBorder="1" applyAlignment="1">
      <alignment horizontal="center" vertical="center"/>
    </xf>
    <xf numFmtId="0" fontId="17" fillId="0" borderId="4" xfId="6" applyFont="1" applyBorder="1" applyAlignment="1">
      <alignment vertical="center"/>
    </xf>
    <xf numFmtId="167" fontId="17" fillId="0" borderId="4" xfId="6" applyNumberFormat="1" applyFont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/>
    </xf>
    <xf numFmtId="167" fontId="17" fillId="0" borderId="0" xfId="6" applyNumberFormat="1" applyFont="1" applyAlignment="1">
      <alignment horizontal="right" vertical="center" wrapText="1"/>
    </xf>
    <xf numFmtId="171" fontId="3" fillId="0" borderId="0" xfId="1" applyNumberFormat="1" applyFont="1" applyAlignment="1">
      <alignment horizontal="right" vertical="center" wrapText="1"/>
    </xf>
    <xf numFmtId="164" fontId="3" fillId="0" borderId="5" xfId="5" applyNumberFormat="1" applyFont="1" applyFill="1" applyBorder="1" applyAlignment="1">
      <alignment horizontal="right" vertical="center" wrapText="1"/>
    </xf>
    <xf numFmtId="165" fontId="3" fillId="5" borderId="5" xfId="1" applyNumberFormat="1" applyFont="1" applyFill="1" applyBorder="1" applyAlignment="1">
      <alignment vertical="center"/>
    </xf>
    <xf numFmtId="166" fontId="3" fillId="5" borderId="5" xfId="3" applyNumberFormat="1" applyFont="1" applyFill="1" applyBorder="1" applyAlignment="1">
      <alignment horizontal="right" vertical="center"/>
    </xf>
    <xf numFmtId="164" fontId="4" fillId="0" borderId="0" xfId="1" applyNumberFormat="1" applyFont="1" applyAlignment="1">
      <alignment vertical="center" wrapText="1"/>
    </xf>
    <xf numFmtId="165" fontId="4" fillId="5" borderId="0" xfId="1" applyNumberFormat="1" applyFont="1" applyFill="1" applyAlignment="1">
      <alignment vertical="center" wrapText="1"/>
    </xf>
    <xf numFmtId="166" fontId="4" fillId="5" borderId="0" xfId="3" applyNumberFormat="1" applyFont="1" applyFill="1" applyBorder="1" applyAlignment="1">
      <alignment horizontal="right" vertical="center"/>
    </xf>
    <xf numFmtId="164" fontId="3" fillId="0" borderId="4" xfId="5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/>
    </xf>
    <xf numFmtId="167" fontId="3" fillId="0" borderId="0" xfId="1" applyNumberFormat="1" applyFont="1" applyAlignment="1">
      <alignment vertical="center"/>
    </xf>
    <xf numFmtId="0" fontId="4" fillId="0" borderId="2" xfId="1" applyFont="1" applyBorder="1" applyAlignment="1">
      <alignment horizontal="center" vertical="center" wrapText="1"/>
    </xf>
    <xf numFmtId="0" fontId="4" fillId="0" borderId="2" xfId="1" applyFont="1" applyBorder="1" applyAlignment="1">
      <alignment vertical="center"/>
    </xf>
    <xf numFmtId="0" fontId="4" fillId="0" borderId="2" xfId="1" applyFont="1" applyBorder="1" applyAlignment="1">
      <alignment vertical="center" wrapText="1"/>
    </xf>
    <xf numFmtId="164" fontId="4" fillId="0" borderId="2" xfId="1" applyNumberFormat="1" applyFont="1" applyBorder="1" applyAlignment="1">
      <alignment vertical="center" wrapText="1"/>
    </xf>
    <xf numFmtId="165" fontId="4" fillId="5" borderId="2" xfId="1" applyNumberFormat="1" applyFont="1" applyFill="1" applyBorder="1" applyAlignment="1">
      <alignment vertical="center" wrapText="1"/>
    </xf>
    <xf numFmtId="166" fontId="4" fillId="5" borderId="2" xfId="1" applyNumberFormat="1" applyFont="1" applyFill="1" applyBorder="1" applyAlignment="1">
      <alignment horizontal="right" vertical="center" wrapText="1"/>
    </xf>
    <xf numFmtId="165" fontId="4" fillId="5" borderId="2" xfId="1" applyNumberFormat="1" applyFont="1" applyFill="1" applyBorder="1" applyAlignment="1">
      <alignment vertical="center"/>
    </xf>
    <xf numFmtId="166" fontId="4" fillId="5" borderId="2" xfId="3" applyNumberFormat="1" applyFont="1" applyFill="1" applyBorder="1" applyAlignment="1">
      <alignment horizontal="right" vertical="center"/>
    </xf>
    <xf numFmtId="164" fontId="4" fillId="0" borderId="4" xfId="1" applyNumberFormat="1" applyFont="1" applyBorder="1" applyAlignment="1">
      <alignment vertical="center" wrapText="1"/>
    </xf>
    <xf numFmtId="167" fontId="4" fillId="0" borderId="4" xfId="1" applyNumberFormat="1" applyFont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/>
    </xf>
    <xf numFmtId="166" fontId="4" fillId="5" borderId="4" xfId="3" applyNumberFormat="1" applyFont="1" applyFill="1" applyBorder="1" applyAlignment="1">
      <alignment horizontal="right" vertical="center"/>
    </xf>
    <xf numFmtId="0" fontId="19" fillId="0" borderId="0" xfId="1" applyFont="1" applyAlignment="1">
      <alignment vertical="center"/>
    </xf>
    <xf numFmtId="0" fontId="20" fillId="0" borderId="0" xfId="6" applyFont="1" applyAlignment="1">
      <alignment vertical="center"/>
    </xf>
    <xf numFmtId="0" fontId="21" fillId="0" borderId="0" xfId="2" applyFont="1" applyFill="1" applyBorder="1" applyAlignment="1">
      <alignment vertical="center"/>
    </xf>
    <xf numFmtId="0" fontId="20" fillId="0" borderId="0" xfId="6" applyFont="1"/>
    <xf numFmtId="0" fontId="14" fillId="0" borderId="0" xfId="1" applyFont="1" applyAlignment="1">
      <alignment vertical="center"/>
    </xf>
    <xf numFmtId="0" fontId="3" fillId="0" borderId="0" xfId="1" applyFont="1" applyAlignment="1">
      <alignment horizontal="right" vertical="center" wrapText="1"/>
    </xf>
    <xf numFmtId="49" fontId="4" fillId="0" borderId="0" xfId="1" applyNumberFormat="1" applyFont="1" applyAlignment="1">
      <alignment horizontal="right" vertical="center"/>
    </xf>
    <xf numFmtId="49" fontId="4" fillId="0" borderId="0" xfId="1" applyNumberFormat="1" applyFont="1" applyAlignment="1">
      <alignment horizontal="right"/>
    </xf>
    <xf numFmtId="0" fontId="6" fillId="0" borderId="0" xfId="2" applyFont="1" applyFill="1" applyBorder="1" applyAlignment="1">
      <alignment horizontal="left" vertical="center"/>
    </xf>
    <xf numFmtId="0" fontId="3" fillId="8" borderId="0" xfId="1" applyFont="1" applyFill="1" applyAlignment="1">
      <alignment horizontal="center" vertical="center" wrapText="1"/>
    </xf>
    <xf numFmtId="164" fontId="8" fillId="0" borderId="8" xfId="1" applyNumberFormat="1" applyFont="1" applyBorder="1" applyAlignment="1">
      <alignment horizontal="right" vertical="center" wrapText="1"/>
    </xf>
    <xf numFmtId="172" fontId="8" fillId="5" borderId="4" xfId="1" applyNumberFormat="1" applyFont="1" applyFill="1" applyBorder="1" applyAlignment="1">
      <alignment horizontal="right" vertical="center" wrapText="1"/>
    </xf>
    <xf numFmtId="0" fontId="3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vertical="center"/>
    </xf>
    <xf numFmtId="164" fontId="3" fillId="0" borderId="1" xfId="1" applyNumberFormat="1" applyFont="1" applyBorder="1" applyAlignment="1">
      <alignment horizontal="right" vertical="center" wrapText="1"/>
    </xf>
    <xf numFmtId="172" fontId="3" fillId="5" borderId="1" xfId="1" applyNumberFormat="1" applyFont="1" applyFill="1" applyBorder="1" applyAlignment="1">
      <alignment horizontal="right" vertical="center" wrapText="1"/>
    </xf>
    <xf numFmtId="166" fontId="3" fillId="5" borderId="1" xfId="1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Alignment="1">
      <alignment horizontal="left" vertical="center"/>
    </xf>
    <xf numFmtId="164" fontId="4" fillId="0" borderId="0" xfId="2" applyNumberFormat="1" applyFont="1" applyFill="1" applyAlignment="1">
      <alignment horizontal="right" vertical="center" wrapText="1"/>
    </xf>
    <xf numFmtId="172" fontId="4" fillId="5" borderId="0" xfId="1" applyNumberFormat="1" applyFont="1" applyFill="1" applyAlignment="1">
      <alignment horizontal="right" vertical="center" wrapText="1"/>
    </xf>
    <xf numFmtId="171" fontId="4" fillId="0" borderId="0" xfId="1" applyNumberFormat="1" applyFont="1" applyAlignment="1">
      <alignment horizontal="right" vertical="center" wrapText="1"/>
    </xf>
    <xf numFmtId="0" fontId="4" fillId="0" borderId="4" xfId="1" applyFont="1" applyBorder="1" applyAlignment="1">
      <alignment horizontal="left" vertical="center"/>
    </xf>
    <xf numFmtId="172" fontId="4" fillId="5" borderId="4" xfId="1" applyNumberFormat="1" applyFont="1" applyFill="1" applyBorder="1" applyAlignment="1">
      <alignment horizontal="right" vertical="center" wrapText="1"/>
    </xf>
    <xf numFmtId="171" fontId="4" fillId="0" borderId="4" xfId="1" applyNumberFormat="1" applyFont="1" applyBorder="1" applyAlignment="1">
      <alignment horizontal="right" vertical="center" wrapText="1"/>
    </xf>
    <xf numFmtId="169" fontId="4" fillId="0" borderId="0" xfId="1" applyNumberFormat="1" applyFont="1"/>
    <xf numFmtId="164" fontId="8" fillId="0" borderId="4" xfId="1" applyNumberFormat="1" applyFont="1" applyBorder="1" applyAlignment="1">
      <alignment vertical="center" wrapText="1"/>
    </xf>
    <xf numFmtId="167" fontId="8" fillId="0" borderId="0" xfId="1" applyNumberFormat="1" applyFont="1" applyAlignment="1">
      <alignment vertical="center" wrapText="1"/>
    </xf>
    <xf numFmtId="172" fontId="8" fillId="5" borderId="4" xfId="1" applyNumberFormat="1" applyFont="1" applyFill="1" applyBorder="1" applyAlignment="1">
      <alignment vertical="center" wrapText="1"/>
    </xf>
    <xf numFmtId="173" fontId="8" fillId="5" borderId="4" xfId="1" applyNumberFormat="1" applyFont="1" applyFill="1" applyBorder="1" applyAlignment="1">
      <alignment horizontal="right" vertical="center" wrapText="1"/>
    </xf>
    <xf numFmtId="164" fontId="3" fillId="0" borderId="4" xfId="1" applyNumberFormat="1" applyFont="1" applyBorder="1" applyAlignment="1">
      <alignment vertical="center" wrapText="1"/>
    </xf>
    <xf numFmtId="167" fontId="3" fillId="0" borderId="0" xfId="1" applyNumberFormat="1" applyFont="1" applyAlignment="1">
      <alignment vertical="center" wrapText="1"/>
    </xf>
    <xf numFmtId="164" fontId="3" fillId="0" borderId="0" xfId="1" applyNumberFormat="1" applyFont="1" applyAlignment="1">
      <alignment vertical="center" wrapText="1"/>
    </xf>
    <xf numFmtId="172" fontId="3" fillId="5" borderId="4" xfId="1" applyNumberFormat="1" applyFont="1" applyFill="1" applyBorder="1" applyAlignment="1">
      <alignment vertical="center" wrapText="1"/>
    </xf>
    <xf numFmtId="173" fontId="3" fillId="5" borderId="4" xfId="1" applyNumberFormat="1" applyFont="1" applyFill="1" applyBorder="1" applyAlignment="1">
      <alignment horizontal="right" vertical="center" wrapText="1"/>
    </xf>
    <xf numFmtId="164" fontId="3" fillId="0" borderId="1" xfId="1" applyNumberFormat="1" applyFont="1" applyBorder="1" applyAlignment="1">
      <alignment vertical="center" wrapText="1"/>
    </xf>
    <xf numFmtId="172" fontId="3" fillId="5" borderId="1" xfId="1" applyNumberFormat="1" applyFont="1" applyFill="1" applyBorder="1" applyAlignment="1">
      <alignment vertical="center" wrapText="1"/>
    </xf>
    <xf numFmtId="173" fontId="3" fillId="5" borderId="1" xfId="1" applyNumberFormat="1" applyFont="1" applyFill="1" applyBorder="1" applyAlignment="1">
      <alignment horizontal="right" vertical="center" wrapText="1"/>
    </xf>
    <xf numFmtId="164" fontId="4" fillId="0" borderId="1" xfId="1" applyNumberFormat="1" applyFont="1" applyBorder="1" applyAlignment="1">
      <alignment vertical="center" wrapText="1"/>
    </xf>
    <xf numFmtId="164" fontId="3" fillId="0" borderId="5" xfId="1" applyNumberFormat="1" applyFont="1" applyBorder="1" applyAlignment="1">
      <alignment vertical="center" wrapText="1"/>
    </xf>
    <xf numFmtId="172" fontId="3" fillId="5" borderId="5" xfId="1" applyNumberFormat="1" applyFont="1" applyFill="1" applyBorder="1" applyAlignment="1">
      <alignment vertical="center" wrapText="1"/>
    </xf>
    <xf numFmtId="173" fontId="3" fillId="5" borderId="5" xfId="1" applyNumberFormat="1" applyFont="1" applyFill="1" applyBorder="1" applyAlignment="1">
      <alignment horizontal="right" vertical="center" wrapText="1"/>
    </xf>
    <xf numFmtId="172" fontId="4" fillId="5" borderId="0" xfId="1" applyNumberFormat="1" applyFont="1" applyFill="1" applyAlignment="1">
      <alignment vertical="center" wrapText="1"/>
    </xf>
    <xf numFmtId="173" fontId="4" fillId="5" borderId="0" xfId="1" applyNumberFormat="1" applyFont="1" applyFill="1" applyAlignment="1">
      <alignment horizontal="right" vertical="center" wrapText="1"/>
    </xf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172" fontId="4" fillId="5" borderId="4" xfId="1" applyNumberFormat="1" applyFont="1" applyFill="1" applyBorder="1" applyAlignment="1">
      <alignment vertical="center" wrapText="1"/>
    </xf>
    <xf numFmtId="173" fontId="4" fillId="5" borderId="4" xfId="1" applyNumberFormat="1" applyFont="1" applyFill="1" applyBorder="1" applyAlignment="1">
      <alignment horizontal="right" vertical="center" wrapText="1"/>
    </xf>
    <xf numFmtId="167" fontId="4" fillId="0" borderId="0" xfId="1" applyNumberFormat="1" applyFont="1"/>
    <xf numFmtId="0" fontId="4" fillId="0" borderId="0" xfId="8" applyFont="1"/>
    <xf numFmtId="0" fontId="3" fillId="0" borderId="0" xfId="8" applyFont="1"/>
    <xf numFmtId="0" fontId="8" fillId="0" borderId="8" xfId="8" applyFont="1" applyBorder="1" applyAlignment="1">
      <alignment vertical="center"/>
    </xf>
    <xf numFmtId="164" fontId="8" fillId="0" borderId="4" xfId="8" applyNumberFormat="1" applyFont="1" applyBorder="1" applyAlignment="1">
      <alignment vertical="center" wrapText="1"/>
    </xf>
    <xf numFmtId="167" fontId="8" fillId="0" borderId="0" xfId="1" applyNumberFormat="1" applyFont="1" applyAlignment="1">
      <alignment horizontal="center" vertical="center" wrapText="1"/>
    </xf>
    <xf numFmtId="172" fontId="8" fillId="5" borderId="4" xfId="8" applyNumberFormat="1" applyFont="1" applyFill="1" applyBorder="1" applyAlignment="1">
      <alignment vertical="center" wrapText="1"/>
    </xf>
    <xf numFmtId="173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Alignment="1">
      <alignment horizontal="center" vertical="center" wrapText="1"/>
    </xf>
    <xf numFmtId="49" fontId="4" fillId="0" borderId="1" xfId="1" applyNumberFormat="1" applyFont="1" applyBorder="1" applyAlignment="1">
      <alignment horizontal="left" vertical="center"/>
    </xf>
    <xf numFmtId="0" fontId="4" fillId="0" borderId="1" xfId="8" applyFont="1" applyBorder="1" applyAlignment="1">
      <alignment wrapText="1"/>
    </xf>
    <xf numFmtId="164" fontId="4" fillId="0" borderId="1" xfId="1" applyNumberFormat="1" applyFont="1" applyBorder="1" applyAlignment="1">
      <alignment horizontal="right" vertical="center" wrapText="1"/>
    </xf>
    <xf numFmtId="172" fontId="4" fillId="5" borderId="1" xfId="1" applyNumberFormat="1" applyFont="1" applyFill="1" applyBorder="1" applyAlignment="1">
      <alignment horizontal="right" vertical="center" wrapText="1"/>
    </xf>
    <xf numFmtId="173" fontId="4" fillId="5" borderId="1" xfId="1" applyNumberFormat="1" applyFont="1" applyFill="1" applyBorder="1" applyAlignment="1">
      <alignment horizontal="right" vertical="center" wrapText="1"/>
    </xf>
    <xf numFmtId="167" fontId="4" fillId="0" borderId="0" xfId="8" applyNumberFormat="1" applyFont="1"/>
    <xf numFmtId="0" fontId="8" fillId="0" borderId="4" xfId="8" applyFont="1" applyBorder="1" applyAlignment="1">
      <alignment vertical="center"/>
    </xf>
    <xf numFmtId="0" fontId="8" fillId="0" borderId="0" xfId="8" applyFont="1" applyAlignment="1">
      <alignment vertical="center"/>
    </xf>
    <xf numFmtId="164" fontId="8" fillId="0" borderId="0" xfId="8" applyNumberFormat="1" applyFont="1" applyAlignment="1">
      <alignment vertical="center" wrapText="1"/>
    </xf>
    <xf numFmtId="172" fontId="8" fillId="5" borderId="0" xfId="8" applyNumberFormat="1" applyFont="1" applyFill="1" applyAlignment="1">
      <alignment vertical="center" wrapText="1"/>
    </xf>
    <xf numFmtId="173" fontId="8" fillId="5" borderId="0" xfId="3" applyNumberFormat="1" applyFont="1" applyFill="1" applyBorder="1" applyAlignment="1">
      <alignment horizontal="right" vertical="center" wrapText="1"/>
    </xf>
    <xf numFmtId="0" fontId="3" fillId="0" borderId="4" xfId="8" applyFont="1" applyBorder="1" applyAlignment="1">
      <alignment vertical="center"/>
    </xf>
    <xf numFmtId="0" fontId="4" fillId="0" borderId="4" xfId="8" applyFont="1" applyBorder="1"/>
    <xf numFmtId="164" fontId="3" fillId="0" borderId="4" xfId="8" applyNumberFormat="1" applyFont="1" applyBorder="1" applyAlignment="1">
      <alignment vertical="center" wrapText="1"/>
    </xf>
    <xf numFmtId="167" fontId="3" fillId="0" borderId="0" xfId="1" applyNumberFormat="1" applyFont="1" applyAlignment="1">
      <alignment horizontal="center" vertical="center" wrapText="1"/>
    </xf>
    <xf numFmtId="172" fontId="3" fillId="5" borderId="4" xfId="8" applyNumberFormat="1" applyFont="1" applyFill="1" applyBorder="1" applyAlignment="1">
      <alignment vertical="center" wrapText="1"/>
    </xf>
    <xf numFmtId="173" fontId="3" fillId="5" borderId="4" xfId="3" applyNumberFormat="1" applyFont="1" applyFill="1" applyBorder="1" applyAlignment="1">
      <alignment horizontal="right" vertical="center" wrapText="1"/>
    </xf>
    <xf numFmtId="0" fontId="3" fillId="0" borderId="0" xfId="8" applyFont="1" applyAlignment="1">
      <alignment vertical="center"/>
    </xf>
    <xf numFmtId="0" fontId="3" fillId="0" borderId="9" xfId="8" applyFont="1" applyBorder="1" applyAlignment="1">
      <alignment vertical="center"/>
    </xf>
    <xf numFmtId="0" fontId="3" fillId="0" borderId="5" xfId="8" applyFont="1" applyBorder="1" applyAlignment="1">
      <alignment vertical="center"/>
    </xf>
    <xf numFmtId="167" fontId="3" fillId="0" borderId="0" xfId="8" applyNumberFormat="1" applyFont="1" applyAlignment="1">
      <alignment vertical="center" wrapText="1"/>
    </xf>
    <xf numFmtId="164" fontId="3" fillId="0" borderId="1" xfId="8" applyNumberFormat="1" applyFont="1" applyBorder="1" applyAlignment="1">
      <alignment vertical="center" wrapText="1"/>
    </xf>
    <xf numFmtId="173" fontId="3" fillId="5" borderId="1" xfId="8" applyNumberFormat="1" applyFont="1" applyFill="1" applyBorder="1" applyAlignment="1">
      <alignment horizontal="right" vertical="center" wrapText="1"/>
    </xf>
    <xf numFmtId="171" fontId="3" fillId="0" borderId="0" xfId="8" applyNumberFormat="1" applyFont="1" applyAlignment="1">
      <alignment horizontal="right" vertical="center" wrapText="1"/>
    </xf>
    <xf numFmtId="49" fontId="4" fillId="0" borderId="0" xfId="8" applyNumberFormat="1" applyFont="1" applyAlignment="1">
      <alignment vertical="center"/>
    </xf>
    <xf numFmtId="0" fontId="4" fillId="0" borderId="0" xfId="8" applyFont="1" applyAlignment="1">
      <alignment vertical="center"/>
    </xf>
    <xf numFmtId="164" fontId="4" fillId="0" borderId="0" xfId="8" applyNumberFormat="1" applyFont="1" applyAlignment="1">
      <alignment vertical="center" wrapText="1"/>
    </xf>
    <xf numFmtId="167" fontId="4" fillId="0" borderId="0" xfId="8" applyNumberFormat="1" applyFont="1" applyAlignment="1">
      <alignment vertical="center" wrapText="1"/>
    </xf>
    <xf numFmtId="172" fontId="4" fillId="5" borderId="0" xfId="8" applyNumberFormat="1" applyFont="1" applyFill="1" applyAlignment="1">
      <alignment vertical="center" wrapText="1"/>
    </xf>
    <xf numFmtId="173" fontId="4" fillId="5" borderId="0" xfId="8" applyNumberFormat="1" applyFont="1" applyFill="1" applyAlignment="1">
      <alignment horizontal="right" vertical="center" wrapText="1"/>
    </xf>
    <xf numFmtId="171" fontId="4" fillId="0" borderId="0" xfId="8" applyNumberFormat="1" applyFont="1" applyAlignment="1">
      <alignment horizontal="right" vertical="center" wrapText="1"/>
    </xf>
    <xf numFmtId="0" fontId="24" fillId="0" borderId="0" xfId="8" applyFont="1" applyAlignment="1">
      <alignment horizontal="left" vertical="center" indent="1"/>
    </xf>
    <xf numFmtId="164" fontId="24" fillId="0" borderId="0" xfId="8" applyNumberFormat="1" applyFont="1" applyAlignment="1">
      <alignment vertical="center" wrapText="1"/>
    </xf>
    <xf numFmtId="167" fontId="24" fillId="0" borderId="0" xfId="8" applyNumberFormat="1" applyFont="1" applyAlignment="1">
      <alignment vertical="center" wrapText="1"/>
    </xf>
    <xf numFmtId="172" fontId="24" fillId="5" borderId="0" xfId="8" applyNumberFormat="1" applyFont="1" applyFill="1" applyAlignment="1">
      <alignment vertical="center" wrapText="1"/>
    </xf>
    <xf numFmtId="173" fontId="24" fillId="5" borderId="0" xfId="8" applyNumberFormat="1" applyFont="1" applyFill="1" applyAlignment="1">
      <alignment horizontal="right" vertical="center" wrapText="1"/>
    </xf>
    <xf numFmtId="171" fontId="24" fillId="0" borderId="0" xfId="8" applyNumberFormat="1" applyFont="1" applyAlignment="1">
      <alignment horizontal="right" vertical="center" wrapText="1"/>
    </xf>
    <xf numFmtId="173" fontId="3" fillId="5" borderId="4" xfId="8" applyNumberFormat="1" applyFont="1" applyFill="1" applyBorder="1" applyAlignment="1">
      <alignment horizontal="right" vertical="center" wrapText="1"/>
    </xf>
    <xf numFmtId="0" fontId="22" fillId="0" borderId="4" xfId="8" applyFont="1" applyBorder="1" applyAlignment="1">
      <alignment vertical="center"/>
    </xf>
    <xf numFmtId="0" fontId="8" fillId="0" borderId="1" xfId="8" applyFont="1" applyBorder="1" applyAlignment="1">
      <alignment vertical="center"/>
    </xf>
    <xf numFmtId="0" fontId="8" fillId="0" borderId="1" xfId="8" applyFont="1" applyBorder="1" applyAlignment="1">
      <alignment vertical="center" wrapText="1"/>
    </xf>
    <xf numFmtId="164" fontId="8" fillId="0" borderId="1" xfId="8" applyNumberFormat="1" applyFont="1" applyBorder="1" applyAlignment="1">
      <alignment vertical="center" wrapText="1"/>
    </xf>
    <xf numFmtId="167" fontId="22" fillId="0" borderId="1" xfId="8" applyNumberFormat="1" applyFont="1" applyBorder="1" applyAlignment="1">
      <alignment vertical="center" wrapText="1"/>
    </xf>
    <xf numFmtId="172" fontId="8" fillId="5" borderId="1" xfId="8" applyNumberFormat="1" applyFont="1" applyFill="1" applyBorder="1" applyAlignment="1">
      <alignment vertical="center" wrapText="1"/>
    </xf>
    <xf numFmtId="173" fontId="8" fillId="5" borderId="1" xfId="8" applyNumberFormat="1" applyFont="1" applyFill="1" applyBorder="1" applyAlignment="1">
      <alignment horizontal="right" vertical="center" wrapText="1"/>
    </xf>
    <xf numFmtId="167" fontId="8" fillId="0" borderId="1" xfId="8" applyNumberFormat="1" applyFont="1" applyBorder="1" applyAlignment="1">
      <alignment vertical="center" wrapText="1"/>
    </xf>
    <xf numFmtId="164" fontId="4" fillId="0" borderId="2" xfId="8" applyNumberFormat="1" applyFont="1" applyBorder="1" applyAlignment="1">
      <alignment vertical="center" wrapText="1"/>
    </xf>
    <xf numFmtId="167" fontId="4" fillId="0" borderId="4" xfId="8" applyNumberFormat="1" applyFont="1" applyBorder="1" applyAlignment="1">
      <alignment vertical="center" wrapText="1"/>
    </xf>
    <xf numFmtId="0" fontId="25" fillId="0" borderId="0" xfId="8" applyFont="1"/>
    <xf numFmtId="0" fontId="4" fillId="0" borderId="0" xfId="8" applyFont="1" applyAlignment="1">
      <alignment wrapText="1"/>
    </xf>
    <xf numFmtId="174" fontId="4" fillId="0" borderId="0" xfId="8" applyNumberFormat="1" applyFont="1"/>
    <xf numFmtId="175" fontId="4" fillId="0" borderId="0" xfId="5" applyNumberFormat="1" applyFont="1" applyFill="1"/>
    <xf numFmtId="170" fontId="4" fillId="0" borderId="0" xfId="8" applyNumberFormat="1" applyFont="1"/>
    <xf numFmtId="0" fontId="11" fillId="0" borderId="0" xfId="8" applyFont="1"/>
    <xf numFmtId="0" fontId="3" fillId="9" borderId="0" xfId="1" applyFont="1" applyFill="1"/>
    <xf numFmtId="0" fontId="4" fillId="9" borderId="0" xfId="1" applyFont="1" applyFill="1"/>
    <xf numFmtId="0" fontId="6" fillId="9" borderId="0" xfId="2" applyFont="1" applyFill="1" applyBorder="1"/>
    <xf numFmtId="0" fontId="11" fillId="0" borderId="0" xfId="1" applyFont="1"/>
    <xf numFmtId="0" fontId="4" fillId="9" borderId="0" xfId="8" applyFont="1" applyFill="1"/>
    <xf numFmtId="0" fontId="4" fillId="9" borderId="0" xfId="1" applyFont="1" applyFill="1" applyAlignment="1">
      <alignment horizontal="left" vertical="center"/>
    </xf>
    <xf numFmtId="0" fontId="6" fillId="9" borderId="0" xfId="2" applyFont="1" applyFill="1" applyBorder="1" applyAlignment="1">
      <alignment horizontal="left" vertical="center"/>
    </xf>
    <xf numFmtId="0" fontId="4" fillId="9" borderId="0" xfId="1" quotePrefix="1" applyFont="1" applyFill="1" applyAlignment="1">
      <alignment horizontal="left" vertical="center"/>
    </xf>
    <xf numFmtId="0" fontId="26" fillId="0" borderId="0" xfId="1" applyFont="1" applyAlignment="1">
      <alignment horizontal="left"/>
    </xf>
    <xf numFmtId="0" fontId="27" fillId="0" borderId="0" xfId="8" applyFont="1" applyAlignment="1">
      <alignment horizontal="left"/>
    </xf>
    <xf numFmtId="0" fontId="4" fillId="6" borderId="0" xfId="1" applyFont="1" applyFill="1" applyAlignment="1">
      <alignment horizontal="left"/>
    </xf>
    <xf numFmtId="167" fontId="4" fillId="7" borderId="0" xfId="1" applyNumberFormat="1" applyFont="1" applyFill="1" applyAlignment="1">
      <alignment horizontal="left"/>
    </xf>
    <xf numFmtId="0" fontId="4" fillId="7" borderId="0" xfId="8" applyFont="1" applyFill="1"/>
    <xf numFmtId="0" fontId="12" fillId="0" borderId="2" xfId="8" applyFont="1" applyBorder="1"/>
    <xf numFmtId="0" fontId="4" fillId="3" borderId="2" xfId="1" applyFont="1" applyFill="1" applyBorder="1" applyAlignment="1">
      <alignment vertical="center" wrapText="1"/>
    </xf>
    <xf numFmtId="0" fontId="3" fillId="3" borderId="1" xfId="1" applyFont="1" applyFill="1" applyBorder="1" applyAlignment="1">
      <alignment horizontal="centerContinuous" vertical="center"/>
    </xf>
    <xf numFmtId="0" fontId="3" fillId="8" borderId="1" xfId="1" applyFont="1" applyFill="1" applyBorder="1" applyAlignment="1">
      <alignment horizontal="centerContinuous" vertical="center"/>
    </xf>
    <xf numFmtId="0" fontId="12" fillId="0" borderId="0" xfId="8" applyFont="1"/>
    <xf numFmtId="0" fontId="4" fillId="3" borderId="0" xfId="1" applyFont="1" applyFill="1" applyAlignment="1">
      <alignment vertical="center"/>
    </xf>
    <xf numFmtId="0" fontId="4" fillId="3" borderId="0" xfId="1" applyFont="1" applyFill="1" applyAlignment="1">
      <alignment vertical="center" wrapText="1"/>
    </xf>
    <xf numFmtId="0" fontId="3" fillId="4" borderId="0" xfId="1" applyFont="1" applyFill="1" applyAlignment="1">
      <alignment horizontal="centerContinuous" vertical="center" wrapText="1"/>
    </xf>
    <xf numFmtId="0" fontId="3" fillId="3" borderId="2" xfId="1" applyFont="1" applyFill="1" applyBorder="1" applyAlignment="1">
      <alignment horizontal="centerContinuous" vertical="center"/>
    </xf>
    <xf numFmtId="0" fontId="3" fillId="4" borderId="0" xfId="1" applyFont="1" applyFill="1" applyAlignment="1">
      <alignment horizontal="centerContinuous" vertical="center"/>
    </xf>
    <xf numFmtId="49" fontId="11" fillId="0" borderId="0" xfId="8" applyNumberFormat="1" applyFont="1"/>
    <xf numFmtId="49" fontId="12" fillId="0" borderId="0" xfId="8" applyNumberFormat="1" applyFont="1" applyAlignment="1">
      <alignment vertical="center"/>
    </xf>
    <xf numFmtId="49" fontId="11" fillId="0" borderId="0" xfId="8" applyNumberFormat="1" applyFont="1" applyAlignment="1">
      <alignment vertical="center"/>
    </xf>
    <xf numFmtId="49" fontId="11" fillId="0" borderId="0" xfId="8" applyNumberFormat="1" applyFont="1" applyAlignment="1">
      <alignment horizontal="left" vertical="center" indent="1"/>
    </xf>
    <xf numFmtId="49" fontId="12" fillId="0" borderId="0" xfId="8" applyNumberFormat="1" applyFont="1"/>
    <xf numFmtId="0" fontId="7" fillId="10" borderId="1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vertical="center"/>
    </xf>
    <xf numFmtId="0" fontId="3" fillId="10" borderId="0" xfId="1" applyFont="1" applyFill="1" applyAlignment="1">
      <alignment horizontal="center" vertical="center"/>
    </xf>
    <xf numFmtId="0" fontId="3" fillId="10" borderId="0" xfId="1" applyFont="1" applyFill="1" applyAlignment="1">
      <alignment vertical="center"/>
    </xf>
    <xf numFmtId="0" fontId="3" fillId="10" borderId="0" xfId="1" applyFont="1" applyFill="1" applyAlignment="1">
      <alignment horizontal="center" vertical="center" wrapText="1"/>
    </xf>
    <xf numFmtId="0" fontId="3" fillId="10" borderId="3" xfId="1" applyFont="1" applyFill="1" applyBorder="1" applyAlignment="1">
      <alignment horizontal="center" vertical="center" wrapText="1"/>
    </xf>
    <xf numFmtId="49" fontId="3" fillId="10" borderId="3" xfId="1" applyNumberFormat="1" applyFont="1" applyFill="1" applyBorder="1" applyAlignment="1">
      <alignment horizontal="center" vertical="center" wrapText="1"/>
    </xf>
    <xf numFmtId="49" fontId="3" fillId="11" borderId="3" xfId="1" applyNumberFormat="1" applyFont="1" applyFill="1" applyBorder="1" applyAlignment="1">
      <alignment horizontal="center" vertical="center" wrapText="1"/>
    </xf>
    <xf numFmtId="0" fontId="3" fillId="0" borderId="9" xfId="1" applyFont="1" applyBorder="1" applyAlignment="1">
      <alignment vertical="center"/>
    </xf>
    <xf numFmtId="0" fontId="3" fillId="0" borderId="9" xfId="1" applyFont="1" applyBorder="1" applyAlignment="1">
      <alignment vertical="center" wrapText="1"/>
    </xf>
    <xf numFmtId="0" fontId="4" fillId="0" borderId="9" xfId="1" applyFont="1" applyBorder="1" applyAlignment="1">
      <alignment vertical="center"/>
    </xf>
    <xf numFmtId="172" fontId="4" fillId="5" borderId="4" xfId="1" applyNumberFormat="1" applyFont="1" applyFill="1" applyBorder="1" applyAlignment="1">
      <alignment vertical="center"/>
    </xf>
    <xf numFmtId="167" fontId="8" fillId="0" borderId="4" xfId="1" applyNumberFormat="1" applyFont="1" applyBorder="1" applyAlignment="1">
      <alignment horizontal="right" vertical="center" wrapText="1"/>
    </xf>
    <xf numFmtId="172" fontId="8" fillId="5" borderId="1" xfId="1" applyNumberFormat="1" applyFont="1" applyFill="1" applyBorder="1" applyAlignment="1">
      <alignment horizontal="right" vertical="center" wrapText="1"/>
    </xf>
    <xf numFmtId="173" fontId="8" fillId="5" borderId="1" xfId="3" applyNumberFormat="1" applyFont="1" applyFill="1" applyBorder="1" applyAlignment="1">
      <alignment horizontal="right" vertical="center" wrapText="1"/>
    </xf>
    <xf numFmtId="0" fontId="3" fillId="10" borderId="7" xfId="1" applyFont="1" applyFill="1" applyBorder="1" applyAlignment="1">
      <alignment horizontal="center" vertical="center" wrapText="1"/>
    </xf>
    <xf numFmtId="49" fontId="3" fillId="10" borderId="7" xfId="1" applyNumberFormat="1" applyFont="1" applyFill="1" applyBorder="1" applyAlignment="1">
      <alignment horizontal="center" vertical="center" wrapText="1"/>
    </xf>
    <xf numFmtId="49" fontId="3" fillId="11" borderId="7" xfId="1" applyNumberFormat="1" applyFont="1" applyFill="1" applyBorder="1" applyAlignment="1">
      <alignment horizontal="center" vertical="center" wrapText="1"/>
    </xf>
    <xf numFmtId="0" fontId="22" fillId="0" borderId="4" xfId="1" applyFont="1" applyBorder="1" applyAlignment="1">
      <alignment vertical="center"/>
    </xf>
    <xf numFmtId="172" fontId="8" fillId="5" borderId="4" xfId="2" applyNumberFormat="1" applyFont="1" applyFill="1" applyBorder="1" applyAlignment="1">
      <alignment horizontal="right" vertical="center" wrapText="1"/>
    </xf>
    <xf numFmtId="172" fontId="3" fillId="5" borderId="4" xfId="1" applyNumberFormat="1" applyFont="1" applyFill="1" applyBorder="1" applyAlignment="1">
      <alignment horizontal="right" vertical="center" wrapText="1"/>
    </xf>
    <xf numFmtId="173" fontId="3" fillId="5" borderId="5" xfId="3" applyNumberFormat="1" applyFont="1" applyFill="1" applyBorder="1" applyAlignment="1">
      <alignment horizontal="right" vertical="center" wrapText="1"/>
    </xf>
    <xf numFmtId="173" fontId="4" fillId="5" borderId="0" xfId="3" applyNumberFormat="1" applyFont="1" applyFill="1" applyBorder="1" applyAlignment="1">
      <alignment horizontal="right" vertical="center" wrapText="1"/>
    </xf>
    <xf numFmtId="0" fontId="4" fillId="0" borderId="0" xfId="1" quotePrefix="1" applyFont="1" applyAlignment="1">
      <alignment horizontal="center" vertical="center" wrapText="1"/>
    </xf>
    <xf numFmtId="172" fontId="4" fillId="5" borderId="0" xfId="2" applyNumberFormat="1" applyFont="1" applyFill="1" applyBorder="1" applyAlignment="1">
      <alignment horizontal="right" vertical="center" wrapText="1"/>
    </xf>
    <xf numFmtId="172" fontId="4" fillId="5" borderId="4" xfId="2" applyNumberFormat="1" applyFont="1" applyFill="1" applyBorder="1" applyAlignment="1">
      <alignment horizontal="right" vertical="center" wrapText="1"/>
    </xf>
    <xf numFmtId="173" fontId="4" fillId="5" borderId="4" xfId="3" applyNumberFormat="1" applyFont="1" applyFill="1" applyBorder="1" applyAlignment="1">
      <alignment horizontal="right" vertical="center" wrapText="1"/>
    </xf>
    <xf numFmtId="172" fontId="3" fillId="5" borderId="4" xfId="1" applyNumberFormat="1" applyFont="1" applyFill="1" applyBorder="1" applyAlignment="1">
      <alignment vertical="center"/>
    </xf>
    <xf numFmtId="173" fontId="3" fillId="5" borderId="4" xfId="1" applyNumberFormat="1" applyFont="1" applyFill="1" applyBorder="1" applyAlignment="1">
      <alignment vertical="center"/>
    </xf>
    <xf numFmtId="173" fontId="3" fillId="5" borderId="1" xfId="3" applyNumberFormat="1" applyFont="1" applyFill="1" applyBorder="1" applyAlignment="1">
      <alignment horizontal="right" vertical="center" wrapText="1"/>
    </xf>
    <xf numFmtId="0" fontId="13" fillId="0" borderId="4" xfId="4" applyFont="1" applyBorder="1" applyAlignment="1">
      <alignment vertical="center"/>
    </xf>
    <xf numFmtId="164" fontId="17" fillId="0" borderId="4" xfId="6" applyNumberFormat="1" applyFont="1" applyBorder="1" applyAlignment="1">
      <alignment horizontal="right" vertical="center" wrapText="1"/>
    </xf>
    <xf numFmtId="172" fontId="17" fillId="5" borderId="4" xfId="6" applyNumberFormat="1" applyFont="1" applyFill="1" applyBorder="1" applyAlignment="1">
      <alignment horizontal="right" vertical="center" wrapText="1"/>
    </xf>
    <xf numFmtId="173" fontId="3" fillId="5" borderId="4" xfId="3" applyNumberFormat="1" applyFont="1" applyFill="1" applyBorder="1" applyAlignment="1">
      <alignment horizontal="right" vertical="center"/>
    </xf>
    <xf numFmtId="172" fontId="4" fillId="5" borderId="9" xfId="1" applyNumberFormat="1" applyFont="1" applyFill="1" applyBorder="1" applyAlignment="1">
      <alignment vertical="center"/>
    </xf>
    <xf numFmtId="173" fontId="4" fillId="5" borderId="9" xfId="3" applyNumberFormat="1" applyFont="1" applyFill="1" applyBorder="1" applyAlignment="1">
      <alignment horizontal="right" vertical="center"/>
    </xf>
    <xf numFmtId="172" fontId="4" fillId="5" borderId="0" xfId="1" applyNumberFormat="1" applyFont="1" applyFill="1" applyAlignment="1">
      <alignment vertical="center"/>
    </xf>
    <xf numFmtId="173" fontId="4" fillId="5" borderId="0" xfId="3" applyNumberFormat="1" applyFont="1" applyFill="1" applyBorder="1" applyAlignment="1">
      <alignment horizontal="right" vertical="center"/>
    </xf>
    <xf numFmtId="173" fontId="4" fillId="5" borderId="4" xfId="3" applyNumberFormat="1" applyFont="1" applyFill="1" applyBorder="1" applyAlignment="1">
      <alignment horizontal="right" vertical="center"/>
    </xf>
    <xf numFmtId="0" fontId="19" fillId="0" borderId="0" xfId="1" applyFont="1"/>
    <xf numFmtId="0" fontId="21" fillId="0" borderId="0" xfId="2" applyFont="1" applyFill="1" applyBorder="1"/>
    <xf numFmtId="49" fontId="3" fillId="11" borderId="0" xfId="1" applyNumberFormat="1" applyFont="1" applyFill="1" applyAlignment="1">
      <alignment horizontal="center" vertical="center" wrapText="1"/>
    </xf>
    <xf numFmtId="49" fontId="3" fillId="10" borderId="0" xfId="1" applyNumberFormat="1" applyFont="1" applyFill="1" applyAlignment="1">
      <alignment horizontal="center" vertical="center" wrapText="1"/>
    </xf>
    <xf numFmtId="0" fontId="8" fillId="0" borderId="8" xfId="9" applyFont="1" applyBorder="1" applyAlignment="1">
      <alignment vertical="center"/>
    </xf>
    <xf numFmtId="0" fontId="8" fillId="0" borderId="8" xfId="9" applyFont="1" applyBorder="1" applyAlignment="1">
      <alignment horizontal="left" vertical="center"/>
    </xf>
    <xf numFmtId="172" fontId="8" fillId="5" borderId="8" xfId="1" applyNumberFormat="1" applyFont="1" applyFill="1" applyBorder="1" applyAlignment="1">
      <alignment horizontal="right" vertical="center" wrapText="1"/>
    </xf>
    <xf numFmtId="166" fontId="8" fillId="5" borderId="8" xfId="1" applyNumberFormat="1" applyFont="1" applyFill="1" applyBorder="1" applyAlignment="1">
      <alignment horizontal="right" vertical="center" wrapText="1"/>
    </xf>
    <xf numFmtId="164" fontId="8" fillId="0" borderId="10" xfId="1" applyNumberFormat="1" applyFont="1" applyBorder="1" applyAlignment="1">
      <alignment horizontal="right" vertical="center" wrapText="1"/>
    </xf>
    <xf numFmtId="49" fontId="24" fillId="0" borderId="0" xfId="1" applyNumberFormat="1" applyFont="1" applyAlignment="1">
      <alignment horizontal="center" vertical="center" wrapText="1"/>
    </xf>
    <xf numFmtId="49" fontId="24" fillId="0" borderId="0" xfId="1" applyNumberFormat="1" applyFont="1" applyAlignment="1">
      <alignment horizontal="left" vertical="center"/>
    </xf>
    <xf numFmtId="164" fontId="24" fillId="0" borderId="0" xfId="2" applyNumberFormat="1" applyFont="1" applyFill="1" applyAlignment="1">
      <alignment horizontal="right" vertical="center" wrapText="1"/>
    </xf>
    <xf numFmtId="164" fontId="24" fillId="0" borderId="0" xfId="1" applyNumberFormat="1" applyFont="1" applyAlignment="1">
      <alignment horizontal="right" vertical="center" wrapText="1"/>
    </xf>
    <xf numFmtId="167" fontId="8" fillId="0" borderId="4" xfId="1" applyNumberFormat="1" applyFont="1" applyBorder="1" applyAlignment="1">
      <alignment vertical="center" wrapText="1"/>
    </xf>
    <xf numFmtId="165" fontId="8" fillId="5" borderId="4" xfId="1" applyNumberFormat="1" applyFont="1" applyFill="1" applyBorder="1" applyAlignment="1">
      <alignment vertical="center" wrapText="1"/>
    </xf>
    <xf numFmtId="165" fontId="3" fillId="5" borderId="5" xfId="1" applyNumberFormat="1" applyFont="1" applyFill="1" applyBorder="1" applyAlignment="1">
      <alignment vertical="center" wrapText="1"/>
    </xf>
    <xf numFmtId="173" fontId="4" fillId="5" borderId="0" xfId="3" applyNumberFormat="1" applyFont="1" applyFill="1" applyAlignment="1">
      <alignment horizontal="right" vertical="center" wrapText="1"/>
    </xf>
    <xf numFmtId="167" fontId="3" fillId="0" borderId="4" xfId="1" applyNumberFormat="1" applyFont="1" applyBorder="1" applyAlignment="1">
      <alignment vertical="center" wrapText="1"/>
    </xf>
    <xf numFmtId="165" fontId="3" fillId="5" borderId="4" xfId="1" applyNumberFormat="1" applyFont="1" applyFill="1" applyBorder="1" applyAlignment="1">
      <alignment vertical="center" wrapText="1"/>
    </xf>
    <xf numFmtId="167" fontId="3" fillId="0" borderId="4" xfId="1" applyNumberFormat="1" applyFont="1" applyBorder="1" applyAlignment="1">
      <alignment horizontal="right" vertical="center" wrapText="1"/>
    </xf>
    <xf numFmtId="164" fontId="3" fillId="0" borderId="0" xfId="8" applyNumberFormat="1" applyFont="1" applyAlignment="1">
      <alignment vertical="center" wrapText="1"/>
    </xf>
    <xf numFmtId="0" fontId="20" fillId="0" borderId="0" xfId="1" applyFont="1" applyAlignment="1">
      <alignment vertical="center"/>
    </xf>
    <xf numFmtId="0" fontId="18" fillId="4" borderId="12" xfId="1" applyFont="1" applyFill="1" applyBorder="1" applyAlignment="1">
      <alignment horizontal="center" vertical="center" textRotation="90" wrapText="1"/>
    </xf>
    <xf numFmtId="0" fontId="18" fillId="3" borderId="12" xfId="1" applyFont="1" applyFill="1" applyBorder="1" applyAlignment="1">
      <alignment horizontal="center" vertical="center" textRotation="90" wrapText="1"/>
    </xf>
    <xf numFmtId="0" fontId="18" fillId="0" borderId="11" xfId="1" applyFont="1" applyBorder="1" applyAlignment="1">
      <alignment horizontal="center" vertical="center" textRotation="90" wrapText="1"/>
    </xf>
    <xf numFmtId="0" fontId="18" fillId="10" borderId="12" xfId="1" applyFont="1" applyFill="1" applyBorder="1" applyAlignment="1">
      <alignment horizontal="center" vertical="center" textRotation="90" wrapText="1"/>
    </xf>
    <xf numFmtId="0" fontId="18" fillId="11" borderId="12" xfId="1" applyFont="1" applyFill="1" applyBorder="1" applyAlignment="1">
      <alignment horizontal="center" vertical="center" textRotation="90" wrapText="1"/>
    </xf>
    <xf numFmtId="0" fontId="18" fillId="5" borderId="11" xfId="1" applyFont="1" applyFill="1" applyBorder="1" applyAlignment="1">
      <alignment horizontal="center" vertical="center" textRotation="90" wrapText="1"/>
    </xf>
    <xf numFmtId="0" fontId="18" fillId="0" borderId="0" xfId="1" applyFont="1" applyAlignment="1">
      <alignment horizontal="center" vertical="center" textRotation="90" wrapText="1"/>
    </xf>
    <xf numFmtId="0" fontId="20" fillId="0" borderId="9" xfId="1" applyFont="1" applyBorder="1" applyAlignment="1">
      <alignment vertical="center"/>
    </xf>
    <xf numFmtId="164" fontId="18" fillId="4" borderId="0" xfId="1" applyNumberFormat="1" applyFont="1" applyFill="1" applyAlignment="1">
      <alignment vertical="center"/>
    </xf>
    <xf numFmtId="164" fontId="20" fillId="3" borderId="0" xfId="1" applyNumberFormat="1" applyFont="1" applyFill="1" applyAlignment="1">
      <alignment vertical="center"/>
    </xf>
    <xf numFmtId="164" fontId="20" fillId="0" borderId="0" xfId="1" applyNumberFormat="1" applyFont="1" applyAlignment="1">
      <alignment vertical="center"/>
    </xf>
    <xf numFmtId="164" fontId="20" fillId="10" borderId="0" xfId="1" applyNumberFormat="1" applyFont="1" applyFill="1" applyAlignment="1">
      <alignment vertical="center"/>
    </xf>
    <xf numFmtId="164" fontId="18" fillId="11" borderId="0" xfId="1" applyNumberFormat="1" applyFont="1" applyFill="1" applyAlignment="1">
      <alignment vertical="center"/>
    </xf>
    <xf numFmtId="164" fontId="20" fillId="5" borderId="0" xfId="1" applyNumberFormat="1" applyFont="1" applyFill="1" applyAlignment="1">
      <alignment vertical="center"/>
    </xf>
    <xf numFmtId="165" fontId="20" fillId="5" borderId="0" xfId="1" applyNumberFormat="1" applyFont="1" applyFill="1" applyAlignment="1">
      <alignment vertical="center"/>
    </xf>
    <xf numFmtId="0" fontId="17" fillId="0" borderId="1" xfId="1" applyFont="1" applyBorder="1" applyAlignment="1">
      <alignment vertical="center"/>
    </xf>
    <xf numFmtId="164" fontId="17" fillId="4" borderId="1" xfId="1" applyNumberFormat="1" applyFont="1" applyFill="1" applyBorder="1" applyAlignment="1">
      <alignment vertical="center"/>
    </xf>
    <xf numFmtId="164" fontId="17" fillId="3" borderId="1" xfId="1" applyNumberFormat="1" applyFont="1" applyFill="1" applyBorder="1" applyAlignment="1">
      <alignment vertical="center"/>
    </xf>
    <xf numFmtId="164" fontId="17" fillId="0" borderId="1" xfId="1" applyNumberFormat="1" applyFont="1" applyBorder="1" applyAlignment="1">
      <alignment vertical="center"/>
    </xf>
    <xf numFmtId="164" fontId="17" fillId="10" borderId="1" xfId="1" applyNumberFormat="1" applyFont="1" applyFill="1" applyBorder="1" applyAlignment="1">
      <alignment vertical="center"/>
    </xf>
    <xf numFmtId="164" fontId="17" fillId="11" borderId="1" xfId="1" applyNumberFormat="1" applyFont="1" applyFill="1" applyBorder="1" applyAlignment="1">
      <alignment vertical="center"/>
    </xf>
    <xf numFmtId="165" fontId="17" fillId="5" borderId="1" xfId="1" applyNumberFormat="1" applyFont="1" applyFill="1" applyBorder="1" applyAlignment="1">
      <alignment vertical="center"/>
    </xf>
    <xf numFmtId="164" fontId="17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center" vertical="top" wrapText="1"/>
    </xf>
    <xf numFmtId="49" fontId="3" fillId="8" borderId="2" xfId="1" applyNumberFormat="1" applyFont="1" applyFill="1" applyBorder="1" applyAlignment="1">
      <alignment horizontal="center" vertical="center" wrapText="1"/>
    </xf>
    <xf numFmtId="49" fontId="7" fillId="8" borderId="13" xfId="1" applyNumberFormat="1" applyFont="1" applyFill="1" applyBorder="1" applyAlignment="1">
      <alignment horizontal="center" vertical="center" wrapText="1"/>
    </xf>
    <xf numFmtId="0" fontId="3" fillId="8" borderId="13" xfId="1" applyFont="1" applyFill="1" applyBorder="1" applyAlignment="1">
      <alignment horizontal="center" vertical="center" wrapText="1"/>
    </xf>
    <xf numFmtId="0" fontId="7" fillId="8" borderId="13" xfId="1" applyFont="1" applyFill="1" applyBorder="1" applyAlignment="1">
      <alignment horizontal="center" vertical="center" wrapText="1"/>
    </xf>
    <xf numFmtId="0" fontId="8" fillId="0" borderId="4" xfId="1" applyFont="1" applyBorder="1" applyAlignment="1">
      <alignment horizontal="left" vertical="center"/>
    </xf>
    <xf numFmtId="0" fontId="9" fillId="0" borderId="4" xfId="1" applyFont="1" applyBorder="1" applyAlignment="1">
      <alignment vertical="center"/>
    </xf>
    <xf numFmtId="167" fontId="8" fillId="0" borderId="4" xfId="1" applyNumberFormat="1" applyFont="1" applyBorder="1" applyAlignment="1">
      <alignment horizontal="right" vertical="center"/>
    </xf>
    <xf numFmtId="167" fontId="8" fillId="0" borderId="0" xfId="1" applyNumberFormat="1" applyFont="1" applyAlignment="1">
      <alignment horizontal="right" vertical="center"/>
    </xf>
    <xf numFmtId="167" fontId="9" fillId="0" borderId="0" xfId="1" applyNumberFormat="1" applyFont="1" applyAlignment="1">
      <alignment horizontal="right" vertical="center" wrapText="1"/>
    </xf>
    <xf numFmtId="167" fontId="9" fillId="0" borderId="0" xfId="1" applyNumberFormat="1" applyFont="1" applyAlignment="1">
      <alignment vertical="center" wrapText="1"/>
    </xf>
    <xf numFmtId="167" fontId="9" fillId="0" borderId="4" xfId="1" applyNumberFormat="1" applyFont="1" applyBorder="1" applyAlignment="1">
      <alignment vertical="center" wrapText="1"/>
    </xf>
    <xf numFmtId="167" fontId="8" fillId="0" borderId="1" xfId="1" applyNumberFormat="1" applyFont="1" applyBorder="1" applyAlignment="1">
      <alignment vertical="center" wrapText="1"/>
    </xf>
    <xf numFmtId="49" fontId="3" fillId="12" borderId="2" xfId="1" applyNumberFormat="1" applyFont="1" applyFill="1" applyBorder="1" applyAlignment="1">
      <alignment horizontal="center" vertical="center" wrapText="1"/>
    </xf>
    <xf numFmtId="49" fontId="3" fillId="12" borderId="13" xfId="1" applyNumberFormat="1" applyFont="1" applyFill="1" applyBorder="1" applyAlignment="1">
      <alignment horizontal="center" vertical="center" wrapText="1"/>
    </xf>
    <xf numFmtId="0" fontId="3" fillId="12" borderId="13" xfId="1" applyFont="1" applyFill="1" applyBorder="1" applyAlignment="1">
      <alignment horizontal="center" vertical="center" wrapText="1"/>
    </xf>
    <xf numFmtId="0" fontId="3" fillId="12" borderId="7" xfId="1" applyFont="1" applyFill="1" applyBorder="1" applyAlignment="1">
      <alignment horizontal="center" vertical="center" wrapText="1"/>
    </xf>
    <xf numFmtId="0" fontId="7" fillId="12" borderId="13" xfId="1" applyFont="1" applyFill="1" applyBorder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167" fontId="24" fillId="0" borderId="0" xfId="1" applyNumberFormat="1" applyFont="1" applyAlignment="1">
      <alignment horizontal="right" vertical="center" wrapText="1"/>
    </xf>
    <xf numFmtId="0" fontId="4" fillId="0" borderId="4" xfId="1" applyFont="1" applyBorder="1" applyAlignment="1">
      <alignment horizontal="center" vertical="center"/>
    </xf>
    <xf numFmtId="167" fontId="9" fillId="0" borderId="4" xfId="1" applyNumberFormat="1" applyFont="1" applyBorder="1" applyAlignment="1">
      <alignment horizontal="right" vertical="center" wrapText="1"/>
    </xf>
    <xf numFmtId="0" fontId="3" fillId="0" borderId="4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3" fillId="3" borderId="0" xfId="1" applyFont="1" applyFill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0" borderId="0" xfId="0" applyFont="1"/>
    <xf numFmtId="0" fontId="28" fillId="0" borderId="0" xfId="0" applyFont="1"/>
    <xf numFmtId="0" fontId="30" fillId="0" borderId="0" xfId="4" applyFont="1" applyAlignment="1">
      <alignment horizontal="left" vertical="center"/>
    </xf>
    <xf numFmtId="164" fontId="31" fillId="0" borderId="0" xfId="1" applyNumberFormat="1" applyFont="1" applyAlignment="1">
      <alignment horizontal="right" vertical="center" wrapText="1"/>
    </xf>
    <xf numFmtId="164" fontId="30" fillId="0" borderId="0" xfId="4" applyNumberFormat="1" applyFont="1" applyAlignment="1">
      <alignment vertical="center"/>
    </xf>
    <xf numFmtId="165" fontId="31" fillId="5" borderId="0" xfId="1" applyNumberFormat="1" applyFont="1" applyFill="1" applyAlignment="1">
      <alignment horizontal="right" vertical="center" wrapText="1"/>
    </xf>
    <xf numFmtId="166" fontId="31" fillId="5" borderId="0" xfId="3" applyNumberFormat="1" applyFont="1" applyFill="1" applyBorder="1" applyAlignment="1">
      <alignment horizontal="right" vertical="center" wrapText="1"/>
    </xf>
    <xf numFmtId="0" fontId="30" fillId="0" borderId="0" xfId="4" applyFont="1" applyAlignment="1">
      <alignment vertical="center"/>
    </xf>
    <xf numFmtId="165" fontId="24" fillId="5" borderId="0" xfId="1" applyNumberFormat="1" applyFont="1" applyFill="1" applyAlignment="1">
      <alignment vertical="center"/>
    </xf>
    <xf numFmtId="0" fontId="29" fillId="0" borderId="4" xfId="0" applyFont="1" applyBorder="1"/>
    <xf numFmtId="0" fontId="23" fillId="0" borderId="4" xfId="10" applyBorder="1"/>
    <xf numFmtId="0" fontId="23" fillId="0" borderId="0" xfId="10"/>
    <xf numFmtId="0" fontId="32" fillId="13" borderId="0" xfId="10" applyFont="1" applyFill="1" applyAlignment="1">
      <alignment horizontal="right" vertical="center"/>
    </xf>
    <xf numFmtId="17" fontId="32" fillId="13" borderId="0" xfId="10" applyNumberFormat="1" applyFont="1" applyFill="1" applyAlignment="1">
      <alignment horizontal="center" vertical="center" wrapText="1"/>
    </xf>
    <xf numFmtId="0" fontId="32" fillId="13" borderId="3" xfId="10" applyFont="1" applyFill="1" applyBorder="1" applyAlignment="1">
      <alignment horizontal="center" vertical="center"/>
    </xf>
    <xf numFmtId="0" fontId="32" fillId="13" borderId="3" xfId="10" quotePrefix="1" applyFont="1" applyFill="1" applyBorder="1" applyAlignment="1">
      <alignment horizontal="center" vertical="center"/>
    </xf>
    <xf numFmtId="17" fontId="34" fillId="13" borderId="3" xfId="10" quotePrefix="1" applyNumberFormat="1" applyFont="1" applyFill="1" applyBorder="1" applyAlignment="1">
      <alignment horizontal="center" vertical="center" wrapText="1"/>
    </xf>
    <xf numFmtId="17" fontId="32" fillId="13" borderId="3" xfId="10" applyNumberFormat="1" applyFont="1" applyFill="1" applyBorder="1" applyAlignment="1">
      <alignment horizontal="center"/>
    </xf>
    <xf numFmtId="0" fontId="33" fillId="0" borderId="0" xfId="10" applyFont="1" applyAlignment="1">
      <alignment vertical="center"/>
    </xf>
    <xf numFmtId="171" fontId="33" fillId="0" borderId="0" xfId="10" applyNumberFormat="1" applyFont="1" applyAlignment="1">
      <alignment vertical="center"/>
    </xf>
    <xf numFmtId="171" fontId="33" fillId="0" borderId="0" xfId="0" applyNumberFormat="1" applyFont="1" applyAlignment="1">
      <alignment vertical="center"/>
    </xf>
    <xf numFmtId="171" fontId="33" fillId="0" borderId="0" xfId="0" applyNumberFormat="1" applyFont="1"/>
    <xf numFmtId="171" fontId="35" fillId="0" borderId="0" xfId="0" applyNumberFormat="1" applyFont="1" applyAlignment="1">
      <alignment vertical="center"/>
    </xf>
    <xf numFmtId="171" fontId="33" fillId="14" borderId="0" xfId="0" applyNumberFormat="1" applyFont="1" applyFill="1"/>
    <xf numFmtId="0" fontId="33" fillId="0" borderId="4" xfId="10" applyFont="1" applyBorder="1" applyAlignment="1">
      <alignment vertical="center"/>
    </xf>
    <xf numFmtId="171" fontId="35" fillId="0" borderId="4" xfId="10" applyNumberFormat="1" applyFont="1" applyBorder="1" applyAlignment="1">
      <alignment vertical="center"/>
    </xf>
    <xf numFmtId="171" fontId="33" fillId="0" borderId="4" xfId="0" applyNumberFormat="1" applyFont="1" applyBorder="1" applyAlignment="1">
      <alignment vertical="center"/>
    </xf>
    <xf numFmtId="171" fontId="35" fillId="0" borderId="4" xfId="0" applyNumberFormat="1" applyFont="1" applyBorder="1" applyAlignment="1">
      <alignment vertical="center"/>
    </xf>
    <xf numFmtId="171" fontId="33" fillId="14" borderId="4" xfId="0" applyNumberFormat="1" applyFont="1" applyFill="1" applyBorder="1"/>
    <xf numFmtId="171" fontId="35" fillId="0" borderId="0" xfId="10" applyNumberFormat="1" applyFont="1" applyAlignment="1">
      <alignment vertical="center"/>
    </xf>
    <xf numFmtId="15" fontId="34" fillId="0" borderId="3" xfId="0" applyNumberFormat="1" applyFont="1" applyFill="1" applyBorder="1" applyAlignment="1">
      <alignment horizontal="left" vertical="center"/>
    </xf>
    <xf numFmtId="15" fontId="34" fillId="0" borderId="3" xfId="0" applyNumberFormat="1" applyFont="1" applyFill="1" applyBorder="1" applyAlignment="1">
      <alignment horizontal="center" vertical="center" wrapText="1"/>
    </xf>
    <xf numFmtId="0" fontId="36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center" vertical="top" wrapText="1"/>
    </xf>
    <xf numFmtId="15" fontId="34" fillId="5" borderId="3" xfId="0" applyNumberFormat="1" applyFont="1" applyFill="1" applyBorder="1" applyAlignment="1">
      <alignment horizontal="center" vertical="center"/>
    </xf>
    <xf numFmtId="0" fontId="36" fillId="5" borderId="0" xfId="0" applyFont="1" applyFill="1" applyAlignment="1">
      <alignment horizontal="center" vertical="top" wrapText="1"/>
    </xf>
    <xf numFmtId="0" fontId="38" fillId="0" borderId="0" xfId="11" applyFont="1"/>
    <xf numFmtId="167" fontId="38" fillId="0" borderId="0" xfId="11" applyNumberFormat="1" applyFont="1"/>
    <xf numFmtId="176" fontId="38" fillId="0" borderId="0" xfId="11" applyNumberFormat="1" applyFont="1"/>
    <xf numFmtId="177" fontId="38" fillId="0" borderId="0" xfId="11" applyNumberFormat="1" applyFont="1"/>
    <xf numFmtId="176" fontId="38" fillId="0" borderId="0" xfId="11" applyNumberFormat="1" applyFont="1" applyAlignment="1">
      <alignment horizontal="right"/>
    </xf>
    <xf numFmtId="167" fontId="38" fillId="0" borderId="0" xfId="11" applyNumberFormat="1" applyFont="1" applyAlignment="1">
      <alignment horizontal="right"/>
    </xf>
    <xf numFmtId="0" fontId="7" fillId="3" borderId="1" xfId="11" applyFont="1" applyFill="1" applyBorder="1" applyAlignment="1">
      <alignment horizontal="center" vertical="center"/>
    </xf>
    <xf numFmtId="0" fontId="39" fillId="3" borderId="2" xfId="10" applyFont="1" applyFill="1" applyBorder="1" applyAlignment="1">
      <alignment horizontal="left" vertical="center"/>
    </xf>
    <xf numFmtId="0" fontId="38" fillId="0" borderId="0" xfId="11" applyFont="1" applyAlignment="1">
      <alignment vertical="center"/>
    </xf>
    <xf numFmtId="0" fontId="3" fillId="3" borderId="2" xfId="11" applyFont="1" applyFill="1" applyBorder="1" applyAlignment="1">
      <alignment horizontal="center" vertical="center"/>
    </xf>
    <xf numFmtId="0" fontId="39" fillId="3" borderId="0" xfId="10" applyFont="1" applyFill="1" applyAlignment="1">
      <alignment horizontal="left" vertical="center"/>
    </xf>
    <xf numFmtId="0" fontId="39" fillId="3" borderId="0" xfId="10" applyFont="1" applyFill="1" applyAlignment="1">
      <alignment horizontal="center" vertical="center"/>
    </xf>
    <xf numFmtId="16" fontId="39" fillId="3" borderId="0" xfId="11" quotePrefix="1" applyNumberFormat="1" applyFont="1" applyFill="1" applyAlignment="1">
      <alignment horizontal="center" vertical="center" wrapText="1"/>
    </xf>
    <xf numFmtId="0" fontId="3" fillId="4" borderId="0" xfId="11" applyFont="1" applyFill="1" applyAlignment="1">
      <alignment horizontal="center" vertical="center"/>
    </xf>
    <xf numFmtId="49" fontId="3" fillId="3" borderId="3" xfId="11" quotePrefix="1" applyNumberFormat="1" applyFont="1" applyFill="1" applyBorder="1" applyAlignment="1">
      <alignment horizontal="center" vertical="center" wrapText="1"/>
    </xf>
    <xf numFmtId="0" fontId="39" fillId="3" borderId="3" xfId="10" applyFont="1" applyFill="1" applyBorder="1" applyAlignment="1">
      <alignment horizontal="left" vertical="center"/>
    </xf>
    <xf numFmtId="49" fontId="3" fillId="3" borderId="3" xfId="11" applyNumberFormat="1" applyFont="1" applyFill="1" applyBorder="1" applyAlignment="1">
      <alignment horizontal="center" vertical="center" wrapText="1"/>
    </xf>
    <xf numFmtId="49" fontId="3" fillId="4" borderId="3" xfId="11" applyNumberFormat="1" applyFont="1" applyFill="1" applyBorder="1" applyAlignment="1">
      <alignment horizontal="center" vertical="center" wrapText="1"/>
    </xf>
    <xf numFmtId="0" fontId="18" fillId="3" borderId="3" xfId="11" quotePrefix="1" applyFont="1" applyFill="1" applyBorder="1" applyAlignment="1">
      <alignment horizontal="center" vertical="center" wrapText="1"/>
    </xf>
    <xf numFmtId="4" fontId="38" fillId="0" borderId="0" xfId="11" applyNumberFormat="1" applyFont="1"/>
    <xf numFmtId="0" fontId="39" fillId="0" borderId="4" xfId="11" applyFont="1" applyBorder="1" applyAlignment="1">
      <alignment vertical="center"/>
    </xf>
    <xf numFmtId="0" fontId="39" fillId="0" borderId="4" xfId="11" applyFont="1" applyBorder="1" applyAlignment="1">
      <alignment horizontal="left" vertical="center"/>
    </xf>
    <xf numFmtId="167" fontId="39" fillId="0" borderId="4" xfId="11" applyNumberFormat="1" applyFont="1" applyBorder="1" applyAlignment="1">
      <alignment vertical="center"/>
    </xf>
    <xf numFmtId="178" fontId="39" fillId="0" borderId="4" xfId="11" applyNumberFormat="1" applyFont="1" applyBorder="1" applyAlignment="1">
      <alignment vertical="center"/>
    </xf>
    <xf numFmtId="172" fontId="39" fillId="5" borderId="4" xfId="11" applyNumberFormat="1" applyFont="1" applyFill="1" applyBorder="1" applyAlignment="1">
      <alignment vertical="center"/>
    </xf>
    <xf numFmtId="169" fontId="39" fillId="5" borderId="4" xfId="11" applyNumberFormat="1" applyFont="1" applyFill="1" applyBorder="1" applyAlignment="1">
      <alignment horizontal="right" vertical="center"/>
    </xf>
    <xf numFmtId="167" fontId="39" fillId="5" borderId="4" xfId="11" applyNumberFormat="1" applyFont="1" applyFill="1" applyBorder="1" applyAlignment="1">
      <alignment vertical="center"/>
    </xf>
    <xf numFmtId="0" fontId="38" fillId="0" borderId="2" xfId="11" applyFont="1" applyBorder="1" applyAlignment="1">
      <alignment vertical="center"/>
    </xf>
    <xf numFmtId="167" fontId="38" fillId="0" borderId="2" xfId="11" applyNumberFormat="1" applyFont="1" applyBorder="1" applyAlignment="1">
      <alignment vertical="center"/>
    </xf>
    <xf numFmtId="179" fontId="38" fillId="0" borderId="2" xfId="11" applyNumberFormat="1" applyFont="1" applyBorder="1" applyAlignment="1">
      <alignment vertical="center"/>
    </xf>
    <xf numFmtId="172" fontId="38" fillId="5" borderId="2" xfId="11" applyNumberFormat="1" applyFont="1" applyFill="1" applyBorder="1" applyAlignment="1">
      <alignment vertical="center"/>
    </xf>
    <xf numFmtId="169" fontId="38" fillId="5" borderId="2" xfId="11" applyNumberFormat="1" applyFont="1" applyFill="1" applyBorder="1" applyAlignment="1">
      <alignment horizontal="right" vertical="center"/>
    </xf>
    <xf numFmtId="167" fontId="38" fillId="5" borderId="2" xfId="11" applyNumberFormat="1" applyFont="1" applyFill="1" applyBorder="1" applyAlignment="1">
      <alignment vertical="center"/>
    </xf>
    <xf numFmtId="0" fontId="40" fillId="0" borderId="0" xfId="11" applyFont="1" applyAlignment="1">
      <alignment vertical="center"/>
    </xf>
    <xf numFmtId="0" fontId="38" fillId="0" borderId="0" xfId="11" applyFont="1" applyAlignment="1">
      <alignment horizontal="left" vertical="center"/>
    </xf>
    <xf numFmtId="0" fontId="19" fillId="0" borderId="0" xfId="11" applyFont="1" applyAlignment="1">
      <alignment horizontal="left" vertical="center"/>
    </xf>
    <xf numFmtId="167" fontId="38" fillId="0" borderId="0" xfId="11" applyNumberFormat="1" applyFont="1" applyAlignment="1">
      <alignment vertical="center"/>
    </xf>
    <xf numFmtId="172" fontId="38" fillId="5" borderId="0" xfId="11" applyNumberFormat="1" applyFont="1" applyFill="1" applyAlignment="1">
      <alignment vertical="center"/>
    </xf>
    <xf numFmtId="169" fontId="38" fillId="5" borderId="0" xfId="11" applyNumberFormat="1" applyFont="1" applyFill="1" applyAlignment="1">
      <alignment horizontal="right" vertical="center"/>
    </xf>
    <xf numFmtId="167" fontId="38" fillId="5" borderId="0" xfId="11" applyNumberFormat="1" applyFont="1" applyFill="1" applyAlignment="1">
      <alignment vertical="center"/>
    </xf>
    <xf numFmtId="180" fontId="38" fillId="0" borderId="0" xfId="11" applyNumberFormat="1" applyFont="1" applyAlignment="1">
      <alignment vertical="center"/>
    </xf>
    <xf numFmtId="179" fontId="38" fillId="0" borderId="0" xfId="11" applyNumberFormat="1" applyFont="1" applyAlignment="1">
      <alignment vertical="center"/>
    </xf>
    <xf numFmtId="0" fontId="39" fillId="0" borderId="0" xfId="11" applyFont="1" applyAlignment="1">
      <alignment vertical="center"/>
    </xf>
    <xf numFmtId="178" fontId="39" fillId="0" borderId="0" xfId="11" applyNumberFormat="1" applyFont="1" applyAlignment="1">
      <alignment vertical="center"/>
    </xf>
    <xf numFmtId="172" fontId="39" fillId="5" borderId="0" xfId="11" applyNumberFormat="1" applyFont="1" applyFill="1" applyAlignment="1">
      <alignment vertical="center"/>
    </xf>
    <xf numFmtId="169" fontId="39" fillId="5" borderId="0" xfId="11" applyNumberFormat="1" applyFont="1" applyFill="1" applyAlignment="1">
      <alignment horizontal="right" vertical="center"/>
    </xf>
    <xf numFmtId="167" fontId="39" fillId="0" borderId="0" xfId="11" applyNumberFormat="1" applyFont="1" applyAlignment="1">
      <alignment vertical="center"/>
    </xf>
    <xf numFmtId="179" fontId="39" fillId="0" borderId="0" xfId="11" applyNumberFormat="1" applyFont="1" applyAlignment="1">
      <alignment vertical="center"/>
    </xf>
    <xf numFmtId="167" fontId="39" fillId="5" borderId="0" xfId="11" applyNumberFormat="1" applyFont="1" applyFill="1" applyAlignment="1">
      <alignment vertical="center"/>
    </xf>
    <xf numFmtId="0" fontId="17" fillId="0" borderId="1" xfId="11" applyFont="1" applyBorder="1" applyAlignment="1">
      <alignment vertical="center"/>
    </xf>
    <xf numFmtId="167" fontId="17" fillId="0" borderId="1" xfId="11" applyNumberFormat="1" applyFont="1" applyBorder="1" applyAlignment="1">
      <alignment horizontal="right" vertical="center" wrapText="1"/>
    </xf>
    <xf numFmtId="172" fontId="17" fillId="5" borderId="1" xfId="11" applyNumberFormat="1" applyFont="1" applyFill="1" applyBorder="1" applyAlignment="1">
      <alignment horizontal="right" vertical="center" wrapText="1"/>
    </xf>
    <xf numFmtId="169" fontId="17" fillId="5" borderId="1" xfId="11" applyNumberFormat="1" applyFont="1" applyFill="1" applyBorder="1" applyAlignment="1">
      <alignment horizontal="right" vertical="center" wrapText="1"/>
    </xf>
    <xf numFmtId="167" fontId="17" fillId="5" borderId="1" xfId="11" applyNumberFormat="1" applyFont="1" applyFill="1" applyBorder="1" applyAlignment="1">
      <alignment horizontal="right" vertical="center" wrapText="1"/>
    </xf>
    <xf numFmtId="0" fontId="41" fillId="0" borderId="0" xfId="11" applyFont="1" applyAlignment="1">
      <alignment vertical="center"/>
    </xf>
    <xf numFmtId="0" fontId="20" fillId="0" borderId="0" xfId="11" applyFont="1" applyAlignment="1">
      <alignment vertical="center"/>
    </xf>
    <xf numFmtId="164" fontId="10" fillId="0" borderId="9" xfId="1" applyNumberFormat="1" applyFont="1" applyBorder="1" applyAlignment="1">
      <alignment horizontal="right" vertical="center" wrapText="1"/>
    </xf>
    <xf numFmtId="167" fontId="10" fillId="0" borderId="9" xfId="1" applyNumberFormat="1" applyFont="1" applyBorder="1" applyAlignment="1">
      <alignment horizontal="right" vertical="center" wrapText="1"/>
    </xf>
    <xf numFmtId="172" fontId="10" fillId="5" borderId="9" xfId="1" applyNumberFormat="1" applyFont="1" applyFill="1" applyBorder="1" applyAlignment="1">
      <alignment horizontal="right" vertical="center" wrapText="1"/>
    </xf>
    <xf numFmtId="173" fontId="10" fillId="5" borderId="9" xfId="1" applyNumberFormat="1" applyFont="1" applyFill="1" applyBorder="1" applyAlignment="1">
      <alignment horizontal="right" vertical="center" wrapText="1"/>
    </xf>
    <xf numFmtId="173" fontId="10" fillId="5" borderId="9" xfId="3" applyNumberFormat="1" applyFont="1" applyFill="1" applyBorder="1" applyAlignment="1">
      <alignment horizontal="right" vertical="center" wrapText="1"/>
    </xf>
    <xf numFmtId="164" fontId="10" fillId="0" borderId="4" xfId="1" applyNumberFormat="1" applyFont="1" applyBorder="1" applyAlignment="1">
      <alignment horizontal="right" vertical="center" wrapText="1"/>
    </xf>
    <xf numFmtId="167" fontId="10" fillId="0" borderId="0" xfId="1" applyNumberFormat="1" applyFont="1" applyAlignment="1">
      <alignment horizontal="right" vertical="center" wrapText="1"/>
    </xf>
    <xf numFmtId="172" fontId="10" fillId="5" borderId="4" xfId="1" applyNumberFormat="1" applyFont="1" applyFill="1" applyBorder="1" applyAlignment="1">
      <alignment horizontal="right" vertical="center" wrapText="1"/>
    </xf>
    <xf numFmtId="173" fontId="10" fillId="5" borderId="4" xfId="1" applyNumberFormat="1" applyFont="1" applyFill="1" applyBorder="1" applyAlignment="1">
      <alignment horizontal="right" vertical="center" wrapText="1"/>
    </xf>
    <xf numFmtId="173" fontId="10" fillId="5" borderId="4" xfId="3" applyNumberFormat="1" applyFont="1" applyFill="1" applyBorder="1" applyAlignment="1">
      <alignment horizontal="right" vertical="center" wrapText="1"/>
    </xf>
    <xf numFmtId="0" fontId="3" fillId="3" borderId="1" xfId="1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/>
    </xf>
    <xf numFmtId="0" fontId="3" fillId="4" borderId="0" xfId="1" applyFont="1" applyFill="1" applyAlignment="1">
      <alignment horizontal="center" vertical="center"/>
    </xf>
    <xf numFmtId="49" fontId="4" fillId="3" borderId="2" xfId="1" applyNumberFormat="1" applyFont="1" applyFill="1" applyBorder="1" applyAlignment="1">
      <alignment horizontal="left" vertical="center" wrapText="1"/>
    </xf>
    <xf numFmtId="49" fontId="3" fillId="3" borderId="2" xfId="1" applyNumberFormat="1" applyFont="1" applyFill="1" applyBorder="1" applyAlignment="1">
      <alignment horizontal="left" vertical="center" wrapText="1"/>
    </xf>
    <xf numFmtId="49" fontId="3" fillId="3" borderId="0" xfId="1" applyNumberFormat="1" applyFont="1" applyFill="1" applyAlignment="1">
      <alignment horizontal="left" vertical="center" wrapText="1"/>
    </xf>
    <xf numFmtId="49" fontId="3" fillId="3" borderId="3" xfId="1" applyNumberFormat="1" applyFont="1" applyFill="1" applyBorder="1" applyAlignment="1">
      <alignment horizontal="left" vertical="center" wrapText="1"/>
    </xf>
    <xf numFmtId="49" fontId="3" fillId="8" borderId="2" xfId="1" applyNumberFormat="1" applyFont="1" applyFill="1" applyBorder="1" applyAlignment="1">
      <alignment horizontal="left" vertical="center" wrapText="1"/>
    </xf>
    <xf numFmtId="49" fontId="3" fillId="8" borderId="0" xfId="1" applyNumberFormat="1" applyFont="1" applyFill="1" applyAlignment="1">
      <alignment horizontal="left" vertical="center" wrapText="1"/>
    </xf>
    <xf numFmtId="49" fontId="3" fillId="8" borderId="7" xfId="1" applyNumberFormat="1" applyFont="1" applyFill="1" applyBorder="1" applyAlignment="1">
      <alignment horizontal="left" vertical="center" wrapText="1"/>
    </xf>
    <xf numFmtId="0" fontId="3" fillId="8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left" vertical="center" wrapText="1"/>
    </xf>
    <xf numFmtId="0" fontId="4" fillId="3" borderId="0" xfId="1" applyFont="1" applyFill="1" applyAlignment="1">
      <alignment horizontal="left" vertical="center" wrapText="1"/>
    </xf>
    <xf numFmtId="0" fontId="3" fillId="4" borderId="0" xfId="1" applyFont="1" applyFill="1" applyAlignment="1">
      <alignment horizontal="center" vertical="center" wrapText="1"/>
    </xf>
    <xf numFmtId="0" fontId="39" fillId="3" borderId="2" xfId="10" applyFont="1" applyFill="1" applyBorder="1" applyAlignment="1">
      <alignment horizontal="left" vertical="center" wrapText="1"/>
    </xf>
    <xf numFmtId="0" fontId="39" fillId="3" borderId="2" xfId="10" applyFont="1" applyFill="1" applyBorder="1" applyAlignment="1">
      <alignment horizontal="left" vertical="center"/>
    </xf>
    <xf numFmtId="0" fontId="39" fillId="3" borderId="0" xfId="10" applyFont="1" applyFill="1" applyAlignment="1">
      <alignment horizontal="left" vertical="center" wrapText="1"/>
    </xf>
    <xf numFmtId="0" fontId="39" fillId="3" borderId="0" xfId="10" applyFont="1" applyFill="1" applyAlignment="1">
      <alignment horizontal="left" vertical="center"/>
    </xf>
    <xf numFmtId="0" fontId="39" fillId="3" borderId="3" xfId="10" applyFont="1" applyFill="1" applyBorder="1" applyAlignment="1">
      <alignment horizontal="left" vertical="center"/>
    </xf>
    <xf numFmtId="0" fontId="3" fillId="3" borderId="1" xfId="11" applyFont="1" applyFill="1" applyBorder="1" applyAlignment="1">
      <alignment horizontal="center" vertical="center"/>
    </xf>
    <xf numFmtId="0" fontId="39" fillId="3" borderId="1" xfId="11" applyFont="1" applyFill="1" applyBorder="1" applyAlignment="1">
      <alignment horizontal="center" vertical="center"/>
    </xf>
    <xf numFmtId="0" fontId="3" fillId="3" borderId="2" xfId="11" applyFont="1" applyFill="1" applyBorder="1" applyAlignment="1">
      <alignment horizontal="center" vertical="center"/>
    </xf>
    <xf numFmtId="0" fontId="3" fillId="4" borderId="0" xfId="11" applyFont="1" applyFill="1" applyAlignment="1">
      <alignment horizontal="center" vertical="center"/>
    </xf>
    <xf numFmtId="0" fontId="32" fillId="13" borderId="4" xfId="10" applyFont="1" applyFill="1" applyBorder="1" applyAlignment="1">
      <alignment horizontal="center" wrapText="1"/>
    </xf>
    <xf numFmtId="0" fontId="32" fillId="13" borderId="0" xfId="10" applyFont="1" applyFill="1" applyAlignment="1">
      <alignment horizontal="left" vertical="center"/>
    </xf>
    <xf numFmtId="0" fontId="32" fillId="13" borderId="3" xfId="10" applyFont="1" applyFill="1" applyBorder="1" applyAlignment="1">
      <alignment horizontal="left" vertical="center"/>
    </xf>
    <xf numFmtId="0" fontId="33" fillId="13" borderId="0" xfId="10" applyFont="1" applyFill="1" applyAlignment="1">
      <alignment horizontal="center"/>
    </xf>
    <xf numFmtId="0" fontId="33" fillId="13" borderId="3" xfId="10" applyFont="1" applyFill="1" applyBorder="1" applyAlignment="1">
      <alignment horizontal="center"/>
    </xf>
    <xf numFmtId="0" fontId="32" fillId="13" borderId="0" xfId="10" applyFont="1" applyFill="1" applyAlignment="1">
      <alignment horizontal="center"/>
    </xf>
    <xf numFmtId="0" fontId="32" fillId="13" borderId="3" xfId="10" applyFont="1" applyFill="1" applyBorder="1" applyAlignment="1">
      <alignment horizontal="center"/>
    </xf>
    <xf numFmtId="49" fontId="3" fillId="3" borderId="7" xfId="1" applyNumberFormat="1" applyFont="1" applyFill="1" applyBorder="1" applyAlignment="1">
      <alignment horizontal="left" vertical="center" wrapText="1"/>
    </xf>
    <xf numFmtId="0" fontId="8" fillId="0" borderId="4" xfId="1" applyFont="1" applyBorder="1" applyAlignment="1">
      <alignment horizontal="left"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3" fillId="10" borderId="1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horizontal="center" vertical="center"/>
    </xf>
    <xf numFmtId="0" fontId="3" fillId="11" borderId="0" xfId="1" applyFont="1" applyFill="1" applyAlignment="1">
      <alignment horizontal="center" vertical="center"/>
    </xf>
    <xf numFmtId="49" fontId="3" fillId="10" borderId="2" xfId="1" applyNumberFormat="1" applyFont="1" applyFill="1" applyBorder="1" applyAlignment="1">
      <alignment horizontal="left" vertical="center" wrapText="1"/>
    </xf>
    <xf numFmtId="49" fontId="3" fillId="10" borderId="0" xfId="1" applyNumberFormat="1" applyFont="1" applyFill="1" applyAlignment="1">
      <alignment horizontal="left" vertical="center" wrapText="1"/>
    </xf>
    <xf numFmtId="49" fontId="3" fillId="10" borderId="3" xfId="1" applyNumberFormat="1" applyFont="1" applyFill="1" applyBorder="1" applyAlignment="1">
      <alignment horizontal="left" vertical="center" wrapText="1"/>
    </xf>
    <xf numFmtId="49" fontId="3" fillId="10" borderId="7" xfId="1" applyNumberFormat="1" applyFont="1" applyFill="1" applyBorder="1" applyAlignment="1">
      <alignment horizontal="left" vertical="center" wrapText="1"/>
    </xf>
    <xf numFmtId="0" fontId="3" fillId="11" borderId="2" xfId="1" applyFont="1" applyFill="1" applyBorder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3" fillId="0" borderId="4" xfId="1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0" fontId="4" fillId="10" borderId="2" xfId="1" applyFont="1" applyFill="1" applyBorder="1" applyAlignment="1">
      <alignment horizontal="left" vertical="center" wrapText="1"/>
    </xf>
    <xf numFmtId="0" fontId="4" fillId="10" borderId="0" xfId="1" applyFont="1" applyFill="1" applyAlignment="1">
      <alignment horizontal="left" vertical="center" wrapText="1"/>
    </xf>
    <xf numFmtId="0" fontId="3" fillId="11" borderId="0" xfId="1" applyFont="1" applyFill="1" applyAlignment="1">
      <alignment horizontal="center" vertical="center" wrapText="1"/>
    </xf>
    <xf numFmtId="0" fontId="20" fillId="0" borderId="11" xfId="1" applyFont="1" applyBorder="1" applyAlignment="1">
      <alignment horizontal="left" vertical="center" wrapText="1"/>
    </xf>
    <xf numFmtId="0" fontId="28" fillId="0" borderId="0" xfId="1" applyFont="1" applyAlignment="1">
      <alignment horizontal="left" vertical="top" wrapText="1"/>
    </xf>
    <xf numFmtId="49" fontId="4" fillId="0" borderId="0" xfId="1" applyNumberFormat="1" applyFont="1" applyAlignment="1">
      <alignment horizontal="center" vertical="top" wrapText="1"/>
    </xf>
    <xf numFmtId="0" fontId="3" fillId="8" borderId="2" xfId="1" applyFont="1" applyFill="1" applyBorder="1" applyAlignment="1">
      <alignment horizontal="left" vertical="center" wrapText="1"/>
    </xf>
    <xf numFmtId="0" fontId="3" fillId="8" borderId="7" xfId="1" applyFont="1" applyFill="1" applyBorder="1" applyAlignment="1">
      <alignment horizontal="left" vertical="center" wrapText="1"/>
    </xf>
    <xf numFmtId="49" fontId="3" fillId="8" borderId="1" xfId="1" applyNumberFormat="1" applyFont="1" applyFill="1" applyBorder="1" applyAlignment="1">
      <alignment horizontal="center" vertical="center" wrapText="1"/>
    </xf>
    <xf numFmtId="0" fontId="8" fillId="8" borderId="1" xfId="1" applyFont="1" applyFill="1" applyBorder="1" applyAlignment="1">
      <alignment horizontal="center" vertical="center" wrapText="1"/>
    </xf>
    <xf numFmtId="0" fontId="8" fillId="8" borderId="13" xfId="1" applyFont="1" applyFill="1" applyBorder="1" applyAlignment="1">
      <alignment horizontal="center" vertical="center" wrapText="1"/>
    </xf>
    <xf numFmtId="0" fontId="3" fillId="12" borderId="2" xfId="1" applyFont="1" applyFill="1" applyBorder="1" applyAlignment="1">
      <alignment horizontal="left" vertical="center" wrapText="1"/>
    </xf>
    <xf numFmtId="0" fontId="3" fillId="12" borderId="7" xfId="1" applyFont="1" applyFill="1" applyBorder="1" applyAlignment="1">
      <alignment horizontal="left" vertical="center" wrapText="1"/>
    </xf>
    <xf numFmtId="49" fontId="3" fillId="12" borderId="1" xfId="1" applyNumberFormat="1" applyFont="1" applyFill="1" applyBorder="1" applyAlignment="1">
      <alignment horizontal="center" vertical="center" wrapText="1"/>
    </xf>
    <xf numFmtId="0" fontId="8" fillId="12" borderId="1" xfId="1" applyFont="1" applyFill="1" applyBorder="1" applyAlignment="1">
      <alignment horizontal="center" vertical="center" wrapText="1"/>
    </xf>
    <xf numFmtId="0" fontId="8" fillId="12" borderId="13" xfId="1" applyFont="1" applyFill="1" applyBorder="1" applyAlignment="1">
      <alignment horizontal="center" vertical="center" wrapText="1"/>
    </xf>
    <xf numFmtId="0" fontId="4" fillId="0" borderId="0" xfId="1" applyFont="1" applyAlignment="1">
      <alignment horizontal="left"/>
    </xf>
  </cellXfs>
  <cellStyles count="12">
    <cellStyle name="Gut 2" xfId="2" xr:uid="{EAF5CD9C-F80B-4EE8-93D0-8E35700F36F9}"/>
    <cellStyle name="Komma 2" xfId="5" xr:uid="{9633EFCB-DA5B-4287-87D0-FBEE8454FD90}"/>
    <cellStyle name="Prozent 2" xfId="3" xr:uid="{6117422E-A182-40B2-80F8-C39B34D72BAB}"/>
    <cellStyle name="Standard" xfId="0" builtinId="0"/>
    <cellStyle name="Standard 2" xfId="1" xr:uid="{1DEFA1FC-C5D1-4B4C-B545-07D29DBF604F}"/>
    <cellStyle name="Standard 2 2" xfId="10" xr:uid="{FC59B7CD-BE01-4E50-88BD-C5B6F90921FA}"/>
    <cellStyle name="Standard 3" xfId="8" xr:uid="{BEF0027F-F941-4DB9-BEE2-01AD263855BE}"/>
    <cellStyle name="Standard 3 2 2" xfId="6" xr:uid="{95A2A129-58B4-4783-B2D9-B6437315BBBF}"/>
    <cellStyle name="Standard 31 2" xfId="4" xr:uid="{64957DDA-AF05-4903-97F6-DD42A7B74A5F}"/>
    <cellStyle name="Standard 31 2 2" xfId="9" xr:uid="{EA5C1454-C3A5-4C12-A2EA-0D93660FCE40}"/>
    <cellStyle name="Standard 4" xfId="11" xr:uid="{3FB2EEF4-37DD-4DD8-8F11-441F9EAAD785}"/>
    <cellStyle name="Währung 2" xfId="7" xr:uid="{800AF222-5123-4D27-84B7-F4088AB9022E}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0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2E1C0-B595-4238-8AE3-190520EAADE8}">
  <sheetPr codeName="Tabelle14">
    <pageSetUpPr fitToPage="1"/>
  </sheetPr>
  <dimension ref="A1:N28"/>
  <sheetViews>
    <sheetView showGridLines="0" tabSelected="1" zoomScaleNormal="100" workbookViewId="0">
      <selection activeCell="H7" sqref="H7"/>
    </sheetView>
  </sheetViews>
  <sheetFormatPr baseColWidth="10" defaultColWidth="10" defaultRowHeight="15.75" outlineLevelRow="1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 x14ac:dyDescent="0.25">
      <c r="A1" s="395" t="s">
        <v>328</v>
      </c>
    </row>
    <row r="2" spans="1:14" ht="15" customHeight="1" x14ac:dyDescent="0.25">
      <c r="A2" s="500" t="s">
        <v>10</v>
      </c>
      <c r="B2" s="501"/>
      <c r="C2" s="501"/>
      <c r="D2" s="4" t="s">
        <v>11</v>
      </c>
      <c r="E2" s="5"/>
      <c r="F2" s="497" t="s">
        <v>12</v>
      </c>
      <c r="G2" s="497"/>
      <c r="H2" s="497"/>
      <c r="I2" s="497"/>
      <c r="J2" s="6"/>
      <c r="K2" s="497" t="s">
        <v>13</v>
      </c>
      <c r="L2" s="497"/>
      <c r="M2" s="497"/>
      <c r="N2" s="497"/>
    </row>
    <row r="3" spans="1:14" ht="15" customHeight="1" x14ac:dyDescent="0.25">
      <c r="A3" s="502"/>
      <c r="B3" s="502"/>
      <c r="C3" s="502"/>
      <c r="D3" s="5" t="s">
        <v>37</v>
      </c>
      <c r="E3" s="7"/>
      <c r="F3" s="498" t="s">
        <v>38</v>
      </c>
      <c r="G3" s="498" t="e">
        <v>#REF!</v>
      </c>
      <c r="H3" s="499" t="s">
        <v>14</v>
      </c>
      <c r="I3" s="499"/>
      <c r="J3" s="8"/>
      <c r="K3" s="7" t="s">
        <v>6</v>
      </c>
      <c r="L3" s="7" t="s">
        <v>7</v>
      </c>
      <c r="M3" s="499" t="s">
        <v>14</v>
      </c>
      <c r="N3" s="499"/>
    </row>
    <row r="4" spans="1:14" ht="15" customHeight="1" x14ac:dyDescent="0.25">
      <c r="A4" s="503"/>
      <c r="B4" s="503"/>
      <c r="C4" s="503"/>
      <c r="D4" s="9">
        <v>2025</v>
      </c>
      <c r="E4" s="10"/>
      <c r="F4" s="9">
        <v>2024</v>
      </c>
      <c r="G4" s="9">
        <v>2025</v>
      </c>
      <c r="H4" s="11" t="s">
        <v>15</v>
      </c>
      <c r="I4" s="11" t="s">
        <v>16</v>
      </c>
      <c r="J4" s="10"/>
      <c r="K4" s="9">
        <v>2024</v>
      </c>
      <c r="L4" s="9">
        <v>2025</v>
      </c>
      <c r="M4" s="11" t="s">
        <v>15</v>
      </c>
      <c r="N4" s="11" t="s">
        <v>16</v>
      </c>
    </row>
    <row r="5" spans="1:14" ht="15" customHeight="1" outlineLevel="1" x14ac:dyDescent="0.25">
      <c r="A5" s="13" t="s">
        <v>17</v>
      </c>
      <c r="B5" s="14"/>
      <c r="C5" s="13"/>
      <c r="D5" s="15">
        <v>9004.0411224200016</v>
      </c>
      <c r="E5" s="16"/>
      <c r="F5" s="15">
        <v>68489.519323589979</v>
      </c>
      <c r="G5" s="15">
        <v>69842.75655017035</v>
      </c>
      <c r="H5" s="17">
        <v>1353.2372265803715</v>
      </c>
      <c r="I5" s="18">
        <v>1.9758311051750521E-2</v>
      </c>
      <c r="J5" s="19"/>
      <c r="K5" s="15">
        <v>120687.27679604005</v>
      </c>
      <c r="L5" s="15">
        <v>123233.41899999991</v>
      </c>
      <c r="M5" s="20">
        <v>2546.1422039598547</v>
      </c>
      <c r="N5" s="18">
        <v>2.1097022582279301E-2</v>
      </c>
    </row>
    <row r="6" spans="1:14" ht="15" customHeight="1" x14ac:dyDescent="0.25">
      <c r="A6" s="12"/>
      <c r="B6" s="21" t="s">
        <v>18</v>
      </c>
      <c r="C6" s="21"/>
      <c r="D6" s="23">
        <v>957.57786863999991</v>
      </c>
      <c r="E6" s="23"/>
      <c r="F6" s="23">
        <v>9774.6276965199995</v>
      </c>
      <c r="G6" s="23">
        <v>10752.277116570001</v>
      </c>
      <c r="H6" s="24">
        <v>977.64942005000194</v>
      </c>
      <c r="I6" s="25"/>
      <c r="J6" s="21"/>
      <c r="K6" s="23">
        <v>17356.826703520001</v>
      </c>
      <c r="L6" s="23">
        <v>19446.756999999998</v>
      </c>
      <c r="M6" s="26">
        <v>2089.9302964799972</v>
      </c>
      <c r="N6" s="25"/>
    </row>
    <row r="7" spans="1:14" ht="15" customHeight="1" x14ac:dyDescent="0.25">
      <c r="A7" s="12"/>
      <c r="B7" s="21" t="s">
        <v>19</v>
      </c>
      <c r="C7" s="21"/>
      <c r="D7" s="23">
        <v>875.59362631999977</v>
      </c>
      <c r="E7" s="23"/>
      <c r="F7" s="23">
        <v>5510.1493658200006</v>
      </c>
      <c r="G7" s="23">
        <v>5970.7551100700002</v>
      </c>
      <c r="H7" s="24">
        <v>460.60574424999959</v>
      </c>
      <c r="I7" s="25"/>
      <c r="J7" s="21"/>
      <c r="K7" s="23">
        <v>10181.302950849997</v>
      </c>
      <c r="L7" s="23">
        <v>10345.391000000003</v>
      </c>
      <c r="M7" s="26">
        <v>164.08804915000655</v>
      </c>
      <c r="N7" s="25"/>
    </row>
    <row r="8" spans="1:14" ht="15" customHeight="1" x14ac:dyDescent="0.25">
      <c r="A8" s="12"/>
      <c r="B8" s="21" t="s">
        <v>21</v>
      </c>
      <c r="C8" s="21"/>
      <c r="D8" s="23">
        <v>967.23958777000007</v>
      </c>
      <c r="E8" s="23"/>
      <c r="F8" s="23">
        <v>7201.266876870005</v>
      </c>
      <c r="G8" s="23">
        <v>7597.1441616699994</v>
      </c>
      <c r="H8" s="24">
        <v>395.87728479999441</v>
      </c>
      <c r="I8" s="25"/>
      <c r="J8" s="21"/>
      <c r="K8" s="23">
        <v>12657.837784020003</v>
      </c>
      <c r="L8" s="23">
        <v>13427.973</v>
      </c>
      <c r="M8" s="26">
        <v>770.13521597999716</v>
      </c>
      <c r="N8" s="25"/>
    </row>
    <row r="9" spans="1:14" ht="15" customHeight="1" x14ac:dyDescent="0.25">
      <c r="A9" s="12"/>
      <c r="B9" s="21" t="s">
        <v>22</v>
      </c>
      <c r="C9" s="21"/>
      <c r="D9" s="23">
        <v>246.66345717999997</v>
      </c>
      <c r="E9" s="23"/>
      <c r="F9" s="23">
        <v>2510.4882824499996</v>
      </c>
      <c r="G9" s="23">
        <v>2877.4996703899992</v>
      </c>
      <c r="H9" s="24">
        <v>367.01138793999962</v>
      </c>
      <c r="I9" s="25"/>
      <c r="J9" s="21"/>
      <c r="K9" s="23">
        <v>3406.1062839700003</v>
      </c>
      <c r="L9" s="23">
        <v>3907.9300000000003</v>
      </c>
      <c r="M9" s="26">
        <v>501.82371603000001</v>
      </c>
      <c r="N9" s="25"/>
    </row>
    <row r="10" spans="1:14" ht="15" customHeight="1" x14ac:dyDescent="0.25">
      <c r="A10" s="12"/>
      <c r="B10" s="21" t="s">
        <v>23</v>
      </c>
      <c r="C10" s="21"/>
      <c r="D10" s="23">
        <v>609.98222028999999</v>
      </c>
      <c r="E10" s="23"/>
      <c r="F10" s="23">
        <v>3730.6931818699982</v>
      </c>
      <c r="G10" s="23">
        <v>4069.7807120300022</v>
      </c>
      <c r="H10" s="24">
        <v>339.08753016000401</v>
      </c>
      <c r="I10" s="25"/>
      <c r="J10" s="21"/>
      <c r="K10" s="23">
        <v>6556.4820127900002</v>
      </c>
      <c r="L10" s="23">
        <v>7272.7640000000029</v>
      </c>
      <c r="M10" s="26">
        <v>716.28198721000263</v>
      </c>
      <c r="N10" s="25"/>
    </row>
    <row r="11" spans="1:14" ht="15" customHeight="1" x14ac:dyDescent="0.25">
      <c r="A11" s="12"/>
      <c r="B11" s="21" t="s">
        <v>24</v>
      </c>
      <c r="C11" s="21"/>
      <c r="D11" s="23">
        <v>917.38438059999976</v>
      </c>
      <c r="E11" s="23"/>
      <c r="F11" s="23">
        <v>6546.9518537900049</v>
      </c>
      <c r="G11" s="23">
        <v>6835.1004987300075</v>
      </c>
      <c r="H11" s="24">
        <v>288.14864494000267</v>
      </c>
      <c r="I11" s="25"/>
      <c r="J11" s="21"/>
      <c r="K11" s="23">
        <v>11588.873953490011</v>
      </c>
      <c r="L11" s="23">
        <v>11996.094000000017</v>
      </c>
      <c r="M11" s="26">
        <v>407.2200465100068</v>
      </c>
      <c r="N11" s="25"/>
    </row>
    <row r="12" spans="1:14" ht="2.25" customHeight="1" x14ac:dyDescent="0.25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</row>
    <row r="13" spans="1:14" ht="15" customHeight="1" x14ac:dyDescent="0.25">
      <c r="A13" s="12"/>
      <c r="B13" s="21" t="s">
        <v>26</v>
      </c>
      <c r="C13" s="21"/>
      <c r="D13" s="23">
        <v>122.95268904999998</v>
      </c>
      <c r="E13" s="23"/>
      <c r="F13" s="23">
        <v>1586.8463587599992</v>
      </c>
      <c r="G13" s="23">
        <v>664.75527990999979</v>
      </c>
      <c r="H13" s="24">
        <v>-922.09107884999946</v>
      </c>
      <c r="I13" s="25"/>
      <c r="J13" s="21"/>
      <c r="K13" s="23">
        <v>2398.3825735700002</v>
      </c>
      <c r="L13" s="23">
        <v>1536.8519999999994</v>
      </c>
      <c r="M13" s="26">
        <v>-861.5305735700008</v>
      </c>
      <c r="N13" s="25"/>
    </row>
    <row r="14" spans="1:14" ht="15" customHeight="1" x14ac:dyDescent="0.25">
      <c r="A14" s="12"/>
      <c r="B14" s="21" t="s">
        <v>27</v>
      </c>
      <c r="C14" s="21"/>
      <c r="D14" s="23">
        <v>101.12248912999999</v>
      </c>
      <c r="E14" s="23"/>
      <c r="F14" s="23">
        <v>1344.9424007100019</v>
      </c>
      <c r="G14" s="23">
        <v>585.66346576000012</v>
      </c>
      <c r="H14" s="24">
        <v>-759.27893495000183</v>
      </c>
      <c r="I14" s="25"/>
      <c r="J14" s="21"/>
      <c r="K14" s="23">
        <v>2002.5190134899997</v>
      </c>
      <c r="L14" s="23">
        <v>1366.1360000000009</v>
      </c>
      <c r="M14" s="26">
        <v>-636.3830134899988</v>
      </c>
      <c r="N14" s="25"/>
    </row>
    <row r="15" spans="1:14" ht="15" customHeight="1" x14ac:dyDescent="0.25">
      <c r="A15" s="12"/>
      <c r="B15" s="21" t="s">
        <v>28</v>
      </c>
      <c r="C15" s="21"/>
      <c r="D15" s="23">
        <v>157.08693338999998</v>
      </c>
      <c r="E15" s="23"/>
      <c r="F15" s="23">
        <v>1830.8168479700007</v>
      </c>
      <c r="G15" s="23">
        <v>1661.0344914200002</v>
      </c>
      <c r="H15" s="24">
        <v>-169.78235655000049</v>
      </c>
      <c r="I15" s="25"/>
      <c r="J15" s="21"/>
      <c r="K15" s="23">
        <v>4884.3493253300003</v>
      </c>
      <c r="L15" s="23">
        <v>2193.1220000000012</v>
      </c>
      <c r="M15" s="26">
        <v>-2691.2273253299991</v>
      </c>
      <c r="N15" s="25"/>
    </row>
    <row r="16" spans="1:14" ht="15" customHeight="1" x14ac:dyDescent="0.25">
      <c r="A16" s="1"/>
      <c r="B16" s="1" t="s">
        <v>29</v>
      </c>
      <c r="C16" s="1"/>
      <c r="D16" s="23">
        <v>938.57733197999994</v>
      </c>
      <c r="E16" s="23"/>
      <c r="F16" s="23">
        <v>5612.2415950400009</v>
      </c>
      <c r="G16" s="23">
        <v>5461.2919546000003</v>
      </c>
      <c r="H16" s="24">
        <v>-150.94964044000062</v>
      </c>
      <c r="I16" s="25"/>
      <c r="J16" s="21"/>
      <c r="K16" s="23">
        <v>7365.1016691100003</v>
      </c>
      <c r="L16" s="23">
        <v>8384.0460000000003</v>
      </c>
      <c r="M16" s="26">
        <v>1018.9443308899999</v>
      </c>
      <c r="N16" s="25"/>
    </row>
    <row r="17" spans="1:14" ht="15" customHeight="1" outlineLevel="1" x14ac:dyDescent="0.25">
      <c r="A17" s="13" t="s">
        <v>30</v>
      </c>
      <c r="B17" s="14"/>
      <c r="C17" s="13"/>
      <c r="D17" s="15">
        <v>6687.4050636500033</v>
      </c>
      <c r="E17" s="16"/>
      <c r="F17" s="15">
        <v>52777.884657179929</v>
      </c>
      <c r="G17" s="15">
        <v>53792.659824470007</v>
      </c>
      <c r="H17" s="28">
        <v>1014.7751672900777</v>
      </c>
      <c r="I17" s="29">
        <v>1.9227280022334536E-2</v>
      </c>
      <c r="J17" s="30"/>
      <c r="K17" s="15">
        <v>101567.89254096006</v>
      </c>
      <c r="L17" s="15">
        <v>105101.05600000013</v>
      </c>
      <c r="M17" s="20">
        <v>3533.1634590400645</v>
      </c>
      <c r="N17" s="29">
        <v>3.4786223979346831E-2</v>
      </c>
    </row>
    <row r="18" spans="1:14" ht="15" customHeight="1" x14ac:dyDescent="0.25">
      <c r="A18" s="1"/>
      <c r="B18" s="31" t="s">
        <v>31</v>
      </c>
      <c r="C18" s="31"/>
      <c r="D18" s="23">
        <v>3348.4025045499993</v>
      </c>
      <c r="E18" s="32"/>
      <c r="F18" s="23">
        <v>34512.817613350024</v>
      </c>
      <c r="G18" s="23">
        <v>36034.901192240002</v>
      </c>
      <c r="H18" s="24">
        <v>1522.0835788899785</v>
      </c>
      <c r="I18" s="25"/>
      <c r="J18" s="33"/>
      <c r="K18" s="23">
        <v>70016.500276900013</v>
      </c>
      <c r="L18" s="23">
        <v>71762.403999999995</v>
      </c>
      <c r="M18" s="26">
        <v>1745.903723099982</v>
      </c>
      <c r="N18" s="25"/>
    </row>
    <row r="19" spans="1:14" ht="15" customHeight="1" x14ac:dyDescent="0.25">
      <c r="A19" s="1"/>
      <c r="B19" s="31"/>
      <c r="C19" s="397" t="s">
        <v>329</v>
      </c>
      <c r="D19" s="398">
        <v>7854.0245595799988</v>
      </c>
      <c r="E19" s="399"/>
      <c r="F19" s="398">
        <v>59547.098897230004</v>
      </c>
      <c r="G19" s="398">
        <v>62107.411066340013</v>
      </c>
      <c r="H19" s="400">
        <v>2560.3121691100096</v>
      </c>
      <c r="I19" s="401"/>
      <c r="J19" s="402"/>
      <c r="K19" s="398">
        <v>114268.76907929</v>
      </c>
      <c r="L19" s="398">
        <v>117398</v>
      </c>
      <c r="M19" s="403">
        <v>3129.2309207100043</v>
      </c>
      <c r="N19" s="401"/>
    </row>
    <row r="20" spans="1:14" ht="15" customHeight="1" x14ac:dyDescent="0.25">
      <c r="A20" s="1"/>
      <c r="B20" s="31"/>
      <c r="C20" s="397" t="s">
        <v>160</v>
      </c>
      <c r="D20" s="398">
        <v>-4505.6220550299995</v>
      </c>
      <c r="E20" s="399"/>
      <c r="F20" s="398">
        <v>-25034.281283879995</v>
      </c>
      <c r="G20" s="398">
        <v>-26072.509874100004</v>
      </c>
      <c r="H20" s="400">
        <v>-1038.2285902200092</v>
      </c>
      <c r="I20" s="401"/>
      <c r="J20" s="402"/>
      <c r="K20" s="398">
        <v>-44252.268802390005</v>
      </c>
      <c r="L20" s="398">
        <v>-45635.595999999998</v>
      </c>
      <c r="M20" s="403">
        <v>-1383.3271976099932</v>
      </c>
      <c r="N20" s="401"/>
    </row>
    <row r="21" spans="1:14" ht="15" customHeight="1" x14ac:dyDescent="0.25">
      <c r="A21" s="1"/>
      <c r="B21" s="31" t="s">
        <v>27</v>
      </c>
      <c r="C21" s="31"/>
      <c r="D21" s="23">
        <v>774.10872143000006</v>
      </c>
      <c r="E21" s="32"/>
      <c r="F21" s="23">
        <v>55.918729569999996</v>
      </c>
      <c r="G21" s="23">
        <v>1303.5016451600002</v>
      </c>
      <c r="H21" s="24">
        <v>1247.5829155900001</v>
      </c>
      <c r="I21" s="25"/>
      <c r="J21" s="33"/>
      <c r="K21" s="23">
        <v>72.883429839999991</v>
      </c>
      <c r="L21" s="23">
        <v>1286.5110000000006</v>
      </c>
      <c r="M21" s="26">
        <v>1213.6275701600007</v>
      </c>
      <c r="N21" s="25"/>
    </row>
    <row r="22" spans="1:14" ht="15" customHeight="1" x14ac:dyDescent="0.25">
      <c r="A22" s="1"/>
      <c r="B22" s="1" t="s">
        <v>25</v>
      </c>
      <c r="C22" s="1"/>
      <c r="D22" s="23">
        <v>899.77748871000006</v>
      </c>
      <c r="E22" s="32"/>
      <c r="F22" s="23">
        <v>4820.1757493800005</v>
      </c>
      <c r="G22" s="23">
        <v>5010.7452817900003</v>
      </c>
      <c r="H22" s="24">
        <v>190.56953240999974</v>
      </c>
      <c r="I22" s="25"/>
      <c r="J22" s="33"/>
      <c r="K22" s="23">
        <v>8903.3414768500024</v>
      </c>
      <c r="L22" s="23">
        <v>8957.7640000000047</v>
      </c>
      <c r="M22" s="26">
        <v>54.422523150002235</v>
      </c>
      <c r="N22" s="25"/>
    </row>
    <row r="23" spans="1:14" ht="15" customHeight="1" x14ac:dyDescent="0.25">
      <c r="A23" s="33"/>
      <c r="B23" s="31" t="s">
        <v>19</v>
      </c>
      <c r="C23" s="31"/>
      <c r="D23" s="23">
        <v>1087.6703181799999</v>
      </c>
      <c r="E23" s="32"/>
      <c r="F23" s="23">
        <v>5621.8709793500002</v>
      </c>
      <c r="G23" s="23">
        <v>5797.0806742699997</v>
      </c>
      <c r="H23" s="24">
        <v>175.20969491999949</v>
      </c>
      <c r="I23" s="25"/>
      <c r="J23" s="33"/>
      <c r="K23" s="23">
        <v>9803.9388879699982</v>
      </c>
      <c r="L23" s="23">
        <v>9864.854000000003</v>
      </c>
      <c r="M23" s="26">
        <v>60.915112030004821</v>
      </c>
      <c r="N23" s="25"/>
    </row>
    <row r="24" spans="1:14" ht="2.25" customHeight="1" x14ac:dyDescent="0.25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</row>
    <row r="25" spans="1:14" ht="15" customHeight="1" x14ac:dyDescent="0.25">
      <c r="A25" s="1"/>
      <c r="B25" s="31" t="s">
        <v>26</v>
      </c>
      <c r="C25" s="31"/>
      <c r="D25" s="23">
        <v>72.075318469999985</v>
      </c>
      <c r="E25" s="32"/>
      <c r="F25" s="23">
        <v>2073.0943384200009</v>
      </c>
      <c r="G25" s="23">
        <v>312.23556305</v>
      </c>
      <c r="H25" s="24">
        <v>-1760.8587753700008</v>
      </c>
      <c r="I25" s="25"/>
      <c r="J25" s="33"/>
      <c r="K25" s="23">
        <v>2428.68191381</v>
      </c>
      <c r="L25" s="23">
        <v>509.43099999999993</v>
      </c>
      <c r="M25" s="26">
        <v>-1919.2509138099999</v>
      </c>
      <c r="N25" s="25"/>
    </row>
    <row r="26" spans="1:14" ht="15" customHeight="1" x14ac:dyDescent="0.25">
      <c r="A26" s="1"/>
      <c r="B26" s="31" t="s">
        <v>32</v>
      </c>
      <c r="C26" s="31"/>
      <c r="D26" s="23">
        <v>15.971516749999999</v>
      </c>
      <c r="E26" s="32"/>
      <c r="F26" s="23">
        <v>1488.3886234799995</v>
      </c>
      <c r="G26" s="23">
        <v>1119.2278270500001</v>
      </c>
      <c r="H26" s="24">
        <v>-369.16079642999944</v>
      </c>
      <c r="I26" s="25"/>
      <c r="J26" s="33"/>
      <c r="K26" s="23">
        <v>1940.6914975899999</v>
      </c>
      <c r="L26" s="23">
        <v>4094.098</v>
      </c>
      <c r="M26" s="26">
        <v>2153.40650241</v>
      </c>
      <c r="N26" s="25"/>
    </row>
    <row r="27" spans="1:14" ht="15" customHeight="1" x14ac:dyDescent="0.25">
      <c r="A27" s="34" t="s">
        <v>33</v>
      </c>
      <c r="B27" s="34"/>
      <c r="C27" s="34"/>
      <c r="D27" s="35">
        <v>-2316.6360587699983</v>
      </c>
      <c r="E27" s="35"/>
      <c r="F27" s="35">
        <v>-15711.634666410049</v>
      </c>
      <c r="G27" s="35">
        <v>-16050.096725700343</v>
      </c>
      <c r="H27" s="36">
        <v>-338.46205929029384</v>
      </c>
      <c r="I27" s="37"/>
      <c r="J27" s="38"/>
      <c r="K27" s="35">
        <v>-19119.384255079989</v>
      </c>
      <c r="L27" s="35">
        <v>-18132.362999999779</v>
      </c>
      <c r="M27" s="36">
        <v>987.02125508020981</v>
      </c>
      <c r="N27" s="37"/>
    </row>
    <row r="28" spans="1:14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76" orientation="portrait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6CCEB-AB27-4D23-892B-AC9B5C02C9D2}">
  <sheetPr codeName="Tabelle7">
    <pageSetUpPr fitToPage="1"/>
  </sheetPr>
  <dimension ref="A1:M55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x14ac:dyDescent="0.25">
      <c r="A1" s="395" t="s">
        <v>322</v>
      </c>
    </row>
    <row r="2" spans="1:13" ht="15" customHeight="1" x14ac:dyDescent="0.25">
      <c r="A2" s="504" t="s">
        <v>44</v>
      </c>
      <c r="B2" s="504"/>
      <c r="C2" s="4" t="s">
        <v>11</v>
      </c>
      <c r="D2" s="46"/>
      <c r="E2" s="507" t="s">
        <v>12</v>
      </c>
      <c r="F2" s="507"/>
      <c r="G2" s="507"/>
      <c r="H2" s="507"/>
      <c r="I2" s="46"/>
      <c r="J2" s="497" t="s">
        <v>13</v>
      </c>
      <c r="K2" s="497"/>
      <c r="L2" s="497"/>
      <c r="M2" s="497"/>
    </row>
    <row r="3" spans="1:13" ht="15" customHeight="1" x14ac:dyDescent="0.25">
      <c r="A3" s="505"/>
      <c r="B3" s="505"/>
      <c r="C3" s="47" t="s">
        <v>37</v>
      </c>
      <c r="D3" s="47"/>
      <c r="E3" s="508" t="s">
        <v>38</v>
      </c>
      <c r="F3" s="508" t="e">
        <v>#N/A</v>
      </c>
      <c r="G3" s="499" t="s">
        <v>14</v>
      </c>
      <c r="H3" s="499"/>
      <c r="I3" s="47"/>
      <c r="J3" s="7" t="s">
        <v>6</v>
      </c>
      <c r="K3" s="48" t="s">
        <v>7</v>
      </c>
      <c r="L3" s="511" t="s">
        <v>14</v>
      </c>
      <c r="M3" s="511"/>
    </row>
    <row r="4" spans="1:13" ht="15" customHeight="1" x14ac:dyDescent="0.25">
      <c r="A4" s="506"/>
      <c r="B4" s="506"/>
      <c r="C4" s="49">
        <v>2025</v>
      </c>
      <c r="D4" s="50"/>
      <c r="E4" s="49">
        <v>2024</v>
      </c>
      <c r="F4" s="49">
        <v>2025</v>
      </c>
      <c r="G4" s="51" t="s">
        <v>15</v>
      </c>
      <c r="H4" s="51" t="s">
        <v>16</v>
      </c>
      <c r="I4" s="49"/>
      <c r="J4" s="49">
        <v>2024</v>
      </c>
      <c r="K4" s="49">
        <v>2025</v>
      </c>
      <c r="L4" s="51" t="s">
        <v>15</v>
      </c>
      <c r="M4" s="51" t="s">
        <v>16</v>
      </c>
    </row>
    <row r="5" spans="1:13" ht="15" customHeight="1" x14ac:dyDescent="0.25">
      <c r="A5" s="52" t="s">
        <v>17</v>
      </c>
      <c r="B5" s="54"/>
      <c r="C5" s="55">
        <v>9004.0411224199979</v>
      </c>
      <c r="D5" s="56"/>
      <c r="E5" s="57">
        <v>68489.519323590008</v>
      </c>
      <c r="F5" s="57">
        <v>69842.756550170016</v>
      </c>
      <c r="G5" s="28">
        <v>1353.2372265800077</v>
      </c>
      <c r="H5" s="58">
        <v>1.9758311051745192E-2</v>
      </c>
      <c r="I5" s="42"/>
      <c r="J5" s="57">
        <v>120687.27679604001</v>
      </c>
      <c r="K5" s="57">
        <v>123233.41900000002</v>
      </c>
      <c r="L5" s="59">
        <v>2546.1422039600147</v>
      </c>
      <c r="M5" s="60">
        <v>2.1097022582280633E-2</v>
      </c>
    </row>
    <row r="6" spans="1:13" ht="15" customHeight="1" x14ac:dyDescent="0.25">
      <c r="A6" s="61" t="s">
        <v>45</v>
      </c>
      <c r="B6" s="62"/>
      <c r="C6" s="63">
        <v>1249.86568861</v>
      </c>
      <c r="D6" s="64"/>
      <c r="E6" s="63">
        <v>8060.308175309995</v>
      </c>
      <c r="F6" s="63">
        <v>8361.7377990800032</v>
      </c>
      <c r="G6" s="65">
        <v>301.42962377000822</v>
      </c>
      <c r="H6" s="66">
        <v>3.7396786476891153E-2</v>
      </c>
      <c r="I6" s="64"/>
      <c r="J6" s="67">
        <v>14877.837429859997</v>
      </c>
      <c r="K6" s="63">
        <v>15328.77</v>
      </c>
      <c r="L6" s="65">
        <v>450.93257014000301</v>
      </c>
      <c r="M6" s="68">
        <v>3.0309013138897223E-2</v>
      </c>
    </row>
    <row r="7" spans="1:13" ht="15" customHeight="1" x14ac:dyDescent="0.25">
      <c r="A7" s="69" t="s">
        <v>46</v>
      </c>
      <c r="B7" s="70" t="s">
        <v>47</v>
      </c>
      <c r="C7" s="71">
        <v>1.0649834699999996</v>
      </c>
      <c r="D7" s="72"/>
      <c r="E7" s="73">
        <v>7.1855383500000043</v>
      </c>
      <c r="F7" s="73">
        <v>7.2769707899999982</v>
      </c>
      <c r="G7" s="74">
        <v>9.1432439999993953E-2</v>
      </c>
      <c r="H7" s="75">
        <v>1.2724507969537724E-2</v>
      </c>
      <c r="I7" s="72"/>
      <c r="J7" s="73">
        <v>12.253586660000002</v>
      </c>
      <c r="K7" s="73">
        <v>12.739999999999998</v>
      </c>
      <c r="L7" s="74">
        <v>0.48641333999999681</v>
      </c>
      <c r="M7" s="76">
        <v>3.9695589013771793E-2</v>
      </c>
    </row>
    <row r="8" spans="1:13" ht="15" customHeight="1" x14ac:dyDescent="0.25">
      <c r="A8" s="69" t="s">
        <v>48</v>
      </c>
      <c r="B8" s="70" t="s">
        <v>49</v>
      </c>
      <c r="C8" s="71">
        <v>16.531727830000001</v>
      </c>
      <c r="D8" s="72"/>
      <c r="E8" s="73">
        <v>188.27401346999994</v>
      </c>
      <c r="F8" s="73">
        <v>137.70861447000001</v>
      </c>
      <c r="G8" s="74">
        <v>-50.565398999999928</v>
      </c>
      <c r="H8" s="75">
        <v>-0.26857343755545504</v>
      </c>
      <c r="I8" s="72"/>
      <c r="J8" s="73">
        <v>313.03258571999999</v>
      </c>
      <c r="K8" s="73">
        <v>284.81200000000001</v>
      </c>
      <c r="L8" s="74">
        <v>-28.220585719999974</v>
      </c>
      <c r="M8" s="76">
        <v>-9.0152230174664894E-2</v>
      </c>
    </row>
    <row r="9" spans="1:13" ht="15" customHeight="1" x14ac:dyDescent="0.25">
      <c r="A9" s="69" t="s">
        <v>50</v>
      </c>
      <c r="B9" s="70" t="s">
        <v>51</v>
      </c>
      <c r="C9" s="71">
        <v>1.4877646900000003</v>
      </c>
      <c r="D9" s="72"/>
      <c r="E9" s="73">
        <v>11.345014540000001</v>
      </c>
      <c r="F9" s="73">
        <v>11.23385182</v>
      </c>
      <c r="G9" s="74">
        <v>-0.11116272000000116</v>
      </c>
      <c r="H9" s="75">
        <v>-9.7983761596837082E-3</v>
      </c>
      <c r="I9" s="72"/>
      <c r="J9" s="73">
        <v>19.591913159999997</v>
      </c>
      <c r="K9" s="73">
        <v>20.709999999999997</v>
      </c>
      <c r="L9" s="74">
        <v>1.1180868400000001</v>
      </c>
      <c r="M9" s="76">
        <v>5.7068793173438159E-2</v>
      </c>
    </row>
    <row r="10" spans="1:13" ht="15" customHeight="1" x14ac:dyDescent="0.25">
      <c r="A10" s="69" t="s">
        <v>52</v>
      </c>
      <c r="B10" s="70" t="s">
        <v>53</v>
      </c>
      <c r="C10" s="71">
        <v>1.9287109599999999</v>
      </c>
      <c r="D10" s="72"/>
      <c r="E10" s="73">
        <v>14.812186269999996</v>
      </c>
      <c r="F10" s="73">
        <v>14.477397739999995</v>
      </c>
      <c r="G10" s="74">
        <v>-0.33478853000000086</v>
      </c>
      <c r="H10" s="75">
        <v>-2.2602236016844302E-2</v>
      </c>
      <c r="I10" s="72"/>
      <c r="J10" s="73">
        <v>26.50199813</v>
      </c>
      <c r="K10" s="73">
        <v>27.617999999999999</v>
      </c>
      <c r="L10" s="74">
        <v>1.1160018699999981</v>
      </c>
      <c r="M10" s="76">
        <v>4.2110102963772267E-2</v>
      </c>
    </row>
    <row r="11" spans="1:13" ht="15" customHeight="1" x14ac:dyDescent="0.25">
      <c r="A11" s="69" t="s">
        <v>54</v>
      </c>
      <c r="B11" s="70" t="s">
        <v>55</v>
      </c>
      <c r="C11" s="71">
        <v>1.3648657600000003</v>
      </c>
      <c r="D11" s="72"/>
      <c r="E11" s="73">
        <v>8.9226322300000014</v>
      </c>
      <c r="F11" s="73">
        <v>9.3697771499999973</v>
      </c>
      <c r="G11" s="74">
        <v>0.44714491999999595</v>
      </c>
      <c r="H11" s="75">
        <v>5.0113566095057571E-2</v>
      </c>
      <c r="I11" s="72"/>
      <c r="J11" s="73">
        <v>15.662885930000002</v>
      </c>
      <c r="K11" s="73">
        <v>15.74</v>
      </c>
      <c r="L11" s="74">
        <v>7.7114069999998591E-2</v>
      </c>
      <c r="M11" s="76">
        <v>4.9233628045708411E-3</v>
      </c>
    </row>
    <row r="12" spans="1:13" ht="15" customHeight="1" x14ac:dyDescent="0.25">
      <c r="A12" s="69" t="s">
        <v>56</v>
      </c>
      <c r="B12" s="70" t="s">
        <v>57</v>
      </c>
      <c r="C12" s="71">
        <v>3.2649708500000005</v>
      </c>
      <c r="D12" s="72"/>
      <c r="E12" s="73">
        <v>24.767525509999995</v>
      </c>
      <c r="F12" s="73">
        <v>26.120984110000013</v>
      </c>
      <c r="G12" s="74">
        <v>1.3534586000000175</v>
      </c>
      <c r="H12" s="75">
        <v>5.4646500695176625E-2</v>
      </c>
      <c r="I12" s="72"/>
      <c r="J12" s="73">
        <v>46.523239390000008</v>
      </c>
      <c r="K12" s="73">
        <v>48.596000000000011</v>
      </c>
      <c r="L12" s="74">
        <v>2.0727606100000031</v>
      </c>
      <c r="M12" s="76">
        <v>4.455323053977911E-2</v>
      </c>
    </row>
    <row r="13" spans="1:13" ht="15" customHeight="1" x14ac:dyDescent="0.25">
      <c r="A13" s="69" t="s">
        <v>58</v>
      </c>
      <c r="B13" s="70" t="s">
        <v>59</v>
      </c>
      <c r="C13" s="71">
        <v>79.06738295000001</v>
      </c>
      <c r="D13" s="72"/>
      <c r="E13" s="73">
        <v>513.15608635999956</v>
      </c>
      <c r="F13" s="73">
        <v>406.74310660000026</v>
      </c>
      <c r="G13" s="74">
        <v>-106.4129797599993</v>
      </c>
      <c r="H13" s="75">
        <v>-0.20736961440879476</v>
      </c>
      <c r="I13" s="72"/>
      <c r="J13" s="73">
        <v>960.78436318000024</v>
      </c>
      <c r="K13" s="73">
        <v>626.22900000000004</v>
      </c>
      <c r="L13" s="74">
        <v>-334.5553631800002</v>
      </c>
      <c r="M13" s="76">
        <v>-0.34821066620265362</v>
      </c>
    </row>
    <row r="14" spans="1:13" ht="15" customHeight="1" x14ac:dyDescent="0.25">
      <c r="A14" s="69" t="s">
        <v>60</v>
      </c>
      <c r="B14" s="70" t="s">
        <v>61</v>
      </c>
      <c r="C14" s="71">
        <v>307.07737689000004</v>
      </c>
      <c r="D14" s="72"/>
      <c r="E14" s="73">
        <v>2237.5073518999993</v>
      </c>
      <c r="F14" s="73">
        <v>2347.8055576199986</v>
      </c>
      <c r="G14" s="74">
        <v>110.29820571999926</v>
      </c>
      <c r="H14" s="75">
        <v>4.9295125500409487E-2</v>
      </c>
      <c r="I14" s="72"/>
      <c r="J14" s="73">
        <v>4010.6201284899989</v>
      </c>
      <c r="K14" s="73">
        <v>4155.1330000000007</v>
      </c>
      <c r="L14" s="74">
        <v>144.51287151000179</v>
      </c>
      <c r="M14" s="76">
        <v>3.6032550299001098E-2</v>
      </c>
    </row>
    <row r="15" spans="1:13" ht="15" customHeight="1" x14ac:dyDescent="0.25">
      <c r="A15" s="69" t="s">
        <v>62</v>
      </c>
      <c r="B15" s="70" t="s">
        <v>63</v>
      </c>
      <c r="C15" s="71">
        <v>49.688742040000015</v>
      </c>
      <c r="D15" s="72"/>
      <c r="E15" s="73">
        <v>299.83251771999988</v>
      </c>
      <c r="F15" s="73">
        <v>283.86431694000009</v>
      </c>
      <c r="G15" s="74">
        <v>-15.96820077999979</v>
      </c>
      <c r="H15" s="75">
        <v>-5.325706798390617E-2</v>
      </c>
      <c r="I15" s="72"/>
      <c r="J15" s="73">
        <v>642.98290992</v>
      </c>
      <c r="K15" s="73">
        <v>655.6819999999999</v>
      </c>
      <c r="L15" s="74">
        <v>12.699090079999905</v>
      </c>
      <c r="M15" s="76">
        <v>1.9750276226750518E-2</v>
      </c>
    </row>
    <row r="16" spans="1:13" ht="15" customHeight="1" x14ac:dyDescent="0.25">
      <c r="A16" s="69" t="s">
        <v>64</v>
      </c>
      <c r="B16" s="70" t="s">
        <v>65</v>
      </c>
      <c r="C16" s="71">
        <v>174.27388379000001</v>
      </c>
      <c r="D16" s="72"/>
      <c r="E16" s="73">
        <v>1235.9924733199991</v>
      </c>
      <c r="F16" s="73">
        <v>1294.5547955900015</v>
      </c>
      <c r="G16" s="74">
        <v>58.562322270002369</v>
      </c>
      <c r="H16" s="75">
        <v>4.7380808163578925E-2</v>
      </c>
      <c r="I16" s="72"/>
      <c r="J16" s="73">
        <v>2321.0058646299985</v>
      </c>
      <c r="K16" s="73">
        <v>2402.8920000000007</v>
      </c>
      <c r="L16" s="74">
        <v>81.886135370002194</v>
      </c>
      <c r="M16" s="76">
        <v>3.5280451729085227E-2</v>
      </c>
    </row>
    <row r="17" spans="1:13" ht="15" customHeight="1" x14ac:dyDescent="0.25">
      <c r="A17" s="69" t="s">
        <v>66</v>
      </c>
      <c r="B17" s="70" t="s">
        <v>67</v>
      </c>
      <c r="C17" s="71">
        <v>345.71920856999986</v>
      </c>
      <c r="D17" s="72"/>
      <c r="E17" s="73">
        <v>2103.9005941799987</v>
      </c>
      <c r="F17" s="73">
        <v>2309.3978463200015</v>
      </c>
      <c r="G17" s="74">
        <v>205.49725214000273</v>
      </c>
      <c r="H17" s="75">
        <v>9.7674411380684001E-2</v>
      </c>
      <c r="I17" s="72"/>
      <c r="J17" s="73">
        <v>4041.6471729999985</v>
      </c>
      <c r="K17" s="73">
        <v>4390.777</v>
      </c>
      <c r="L17" s="74">
        <v>349.12982700000157</v>
      </c>
      <c r="M17" s="76">
        <v>8.6383054248857727E-2</v>
      </c>
    </row>
    <row r="18" spans="1:13" ht="15" customHeight="1" x14ac:dyDescent="0.25">
      <c r="A18" s="69" t="s">
        <v>68</v>
      </c>
      <c r="B18" s="70" t="s">
        <v>69</v>
      </c>
      <c r="C18" s="71">
        <v>101.99277660000007</v>
      </c>
      <c r="D18" s="72"/>
      <c r="E18" s="73">
        <v>893.26605835999896</v>
      </c>
      <c r="F18" s="73">
        <v>847.50884338000094</v>
      </c>
      <c r="G18" s="74">
        <v>-45.757214979998025</v>
      </c>
      <c r="H18" s="75">
        <v>-5.1224620651104225E-2</v>
      </c>
      <c r="I18" s="72"/>
      <c r="J18" s="73">
        <v>1553.5640089800002</v>
      </c>
      <c r="K18" s="73">
        <v>1559.9169999999988</v>
      </c>
      <c r="L18" s="74">
        <v>6.3529910199986261</v>
      </c>
      <c r="M18" s="76">
        <v>4.0893011058937834E-3</v>
      </c>
    </row>
    <row r="19" spans="1:13" ht="15" customHeight="1" x14ac:dyDescent="0.25">
      <c r="A19" s="69">
        <v>16</v>
      </c>
      <c r="B19" s="70" t="s">
        <v>70</v>
      </c>
      <c r="C19" s="71">
        <v>0</v>
      </c>
      <c r="D19" s="72"/>
      <c r="E19" s="73">
        <v>0</v>
      </c>
      <c r="F19" s="73">
        <v>0</v>
      </c>
      <c r="G19" s="74">
        <v>0</v>
      </c>
      <c r="H19" s="75" t="s">
        <v>40</v>
      </c>
      <c r="I19" s="72"/>
      <c r="J19" s="73">
        <v>0</v>
      </c>
      <c r="K19" s="73">
        <v>0</v>
      </c>
      <c r="L19" s="74">
        <v>0</v>
      </c>
      <c r="M19" s="76" t="s">
        <v>40</v>
      </c>
    </row>
    <row r="20" spans="1:13" ht="15" customHeight="1" x14ac:dyDescent="0.25">
      <c r="A20" s="69" t="s">
        <v>71</v>
      </c>
      <c r="B20" s="70" t="s">
        <v>72</v>
      </c>
      <c r="C20" s="71">
        <v>37.049747020000005</v>
      </c>
      <c r="D20" s="72"/>
      <c r="E20" s="73">
        <v>129.47381933999989</v>
      </c>
      <c r="F20" s="73">
        <v>215.15527064000014</v>
      </c>
      <c r="G20" s="74">
        <v>85.681451300000248</v>
      </c>
      <c r="H20" s="75">
        <v>0.66176661611410159</v>
      </c>
      <c r="I20" s="72"/>
      <c r="J20" s="73">
        <v>284.68492237000009</v>
      </c>
      <c r="K20" s="73">
        <v>434.00700000000012</v>
      </c>
      <c r="L20" s="74">
        <v>149.32207763000002</v>
      </c>
      <c r="M20" s="76">
        <v>0.52451698666334257</v>
      </c>
    </row>
    <row r="21" spans="1:13" ht="15" customHeight="1" x14ac:dyDescent="0.25">
      <c r="A21" s="69" t="s">
        <v>73</v>
      </c>
      <c r="B21" s="70" t="s">
        <v>74</v>
      </c>
      <c r="C21" s="71">
        <v>129.35354719000006</v>
      </c>
      <c r="D21" s="72"/>
      <c r="E21" s="73">
        <v>391.87236375999993</v>
      </c>
      <c r="F21" s="73">
        <v>450.52046591000038</v>
      </c>
      <c r="G21" s="74">
        <v>58.648102150000454</v>
      </c>
      <c r="H21" s="75">
        <v>0.14966123558006039</v>
      </c>
      <c r="I21" s="72"/>
      <c r="J21" s="73">
        <v>628.98185030000013</v>
      </c>
      <c r="K21" s="73">
        <v>693.91699999999992</v>
      </c>
      <c r="L21" s="74">
        <v>64.935149699999783</v>
      </c>
      <c r="M21" s="76">
        <v>0.10323851104611093</v>
      </c>
    </row>
    <row r="22" spans="1:13" ht="15" customHeight="1" x14ac:dyDescent="0.25">
      <c r="A22" s="78" t="s">
        <v>75</v>
      </c>
      <c r="B22" s="43"/>
      <c r="C22" s="79">
        <v>4014.1983384099995</v>
      </c>
      <c r="D22" s="64"/>
      <c r="E22" s="79">
        <v>32659.184943590008</v>
      </c>
      <c r="F22" s="79">
        <v>34489.596233529999</v>
      </c>
      <c r="G22" s="65">
        <v>1830.4112899399915</v>
      </c>
      <c r="H22" s="80">
        <v>5.604583498031368E-2</v>
      </c>
      <c r="I22" s="64"/>
      <c r="J22" s="81">
        <v>57683.549779279994</v>
      </c>
      <c r="K22" s="81">
        <v>60851.366000000002</v>
      </c>
      <c r="L22" s="65">
        <v>3167.8162207200075</v>
      </c>
      <c r="M22" s="66">
        <v>5.4917151126123942E-2</v>
      </c>
    </row>
    <row r="23" spans="1:13" ht="15" customHeight="1" x14ac:dyDescent="0.25">
      <c r="A23" s="69" t="s">
        <v>20</v>
      </c>
      <c r="B23" s="70" t="s">
        <v>76</v>
      </c>
      <c r="C23" s="71">
        <v>875.59362631999977</v>
      </c>
      <c r="D23" s="72"/>
      <c r="E23" s="73">
        <v>5510.1493658200006</v>
      </c>
      <c r="F23" s="73">
        <v>5970.7551100700002</v>
      </c>
      <c r="G23" s="74">
        <v>460.60574424999959</v>
      </c>
      <c r="H23" s="75">
        <v>8.3592242908546721E-2</v>
      </c>
      <c r="I23" s="72"/>
      <c r="J23" s="73">
        <v>10181.302950849997</v>
      </c>
      <c r="K23" s="73">
        <v>10345.391000000003</v>
      </c>
      <c r="L23" s="74">
        <v>164.08804915000655</v>
      </c>
      <c r="M23" s="76">
        <v>1.6116606090805563E-2</v>
      </c>
    </row>
    <row r="24" spans="1:13" ht="15" customHeight="1" x14ac:dyDescent="0.25">
      <c r="A24" s="69" t="s">
        <v>77</v>
      </c>
      <c r="B24" s="70" t="s">
        <v>78</v>
      </c>
      <c r="C24" s="71">
        <v>367.0323772000001</v>
      </c>
      <c r="D24" s="72"/>
      <c r="E24" s="73">
        <v>3291.7757159800012</v>
      </c>
      <c r="F24" s="73">
        <v>3176.2624908100011</v>
      </c>
      <c r="G24" s="74">
        <v>-115.51322517000017</v>
      </c>
      <c r="H24" s="75">
        <v>-3.5091462826351894E-2</v>
      </c>
      <c r="I24" s="72"/>
      <c r="J24" s="73">
        <v>5789.4874233699984</v>
      </c>
      <c r="K24" s="73">
        <v>5799.4540000000015</v>
      </c>
      <c r="L24" s="74">
        <v>9.9665766300031464</v>
      </c>
      <c r="M24" s="76">
        <v>1.7214955143993738E-3</v>
      </c>
    </row>
    <row r="25" spans="1:13" ht="15" customHeight="1" x14ac:dyDescent="0.25">
      <c r="A25" s="69" t="s">
        <v>79</v>
      </c>
      <c r="B25" s="70" t="s">
        <v>80</v>
      </c>
      <c r="C25" s="71">
        <v>957.57786863999991</v>
      </c>
      <c r="D25" s="72"/>
      <c r="E25" s="73">
        <v>9774.6276965199995</v>
      </c>
      <c r="F25" s="73">
        <v>10752.277116570001</v>
      </c>
      <c r="G25" s="74">
        <v>977.64942005000194</v>
      </c>
      <c r="H25" s="75">
        <v>0.10001909539716469</v>
      </c>
      <c r="I25" s="72"/>
      <c r="J25" s="73">
        <v>17356.826703520001</v>
      </c>
      <c r="K25" s="73">
        <v>19446.756999999998</v>
      </c>
      <c r="L25" s="74">
        <v>2089.9302964799972</v>
      </c>
      <c r="M25" s="76">
        <v>0.12040970000905493</v>
      </c>
    </row>
    <row r="26" spans="1:13" ht="15" customHeight="1" x14ac:dyDescent="0.25">
      <c r="A26" s="69" t="s">
        <v>81</v>
      </c>
      <c r="B26" s="70" t="s">
        <v>82</v>
      </c>
      <c r="C26" s="71">
        <v>967.23958777000007</v>
      </c>
      <c r="D26" s="72"/>
      <c r="E26" s="73">
        <v>7201.266876870005</v>
      </c>
      <c r="F26" s="73">
        <v>7597.1441616699994</v>
      </c>
      <c r="G26" s="74">
        <v>395.87728479999441</v>
      </c>
      <c r="H26" s="75">
        <v>5.4973283391499761E-2</v>
      </c>
      <c r="I26" s="72"/>
      <c r="J26" s="73">
        <v>12657.837784020003</v>
      </c>
      <c r="K26" s="73">
        <v>13427.973</v>
      </c>
      <c r="L26" s="74">
        <v>770.13521597999716</v>
      </c>
      <c r="M26" s="76">
        <v>6.0842556929609382E-2</v>
      </c>
    </row>
    <row r="27" spans="1:13" ht="15" customHeight="1" x14ac:dyDescent="0.25">
      <c r="A27" s="69" t="s">
        <v>83</v>
      </c>
      <c r="B27" s="70" t="s">
        <v>84</v>
      </c>
      <c r="C27" s="71">
        <v>179.59971116999998</v>
      </c>
      <c r="D27" s="72"/>
      <c r="E27" s="73">
        <v>2056.099536539999</v>
      </c>
      <c r="F27" s="73">
        <v>1928.2140121500001</v>
      </c>
      <c r="G27" s="74">
        <v>-127.88552438999886</v>
      </c>
      <c r="H27" s="75">
        <v>-6.219811936011832E-2</v>
      </c>
      <c r="I27" s="72"/>
      <c r="J27" s="73">
        <v>2950.6771709199998</v>
      </c>
      <c r="K27" s="73">
        <v>2840.2300000000005</v>
      </c>
      <c r="L27" s="74">
        <v>-110.44717091999928</v>
      </c>
      <c r="M27" s="76">
        <v>-3.7431126660854797E-2</v>
      </c>
    </row>
    <row r="28" spans="1:13" ht="15" customHeight="1" x14ac:dyDescent="0.25">
      <c r="A28" s="69" t="s">
        <v>85</v>
      </c>
      <c r="B28" s="70" t="s">
        <v>86</v>
      </c>
      <c r="C28" s="71">
        <v>667.15516730999991</v>
      </c>
      <c r="D28" s="72"/>
      <c r="E28" s="73">
        <v>4825.2657518600026</v>
      </c>
      <c r="F28" s="73">
        <v>5064.9433422600005</v>
      </c>
      <c r="G28" s="74">
        <v>239.67759039999783</v>
      </c>
      <c r="H28" s="75">
        <v>4.9671376194691197E-2</v>
      </c>
      <c r="I28" s="72"/>
      <c r="J28" s="73">
        <v>8747.4177465999946</v>
      </c>
      <c r="K28" s="73">
        <v>8991.5610000000015</v>
      </c>
      <c r="L28" s="74">
        <v>244.14325340000687</v>
      </c>
      <c r="M28" s="76">
        <v>2.7910322848694546E-2</v>
      </c>
    </row>
    <row r="29" spans="1:13" ht="15" customHeight="1" x14ac:dyDescent="0.25">
      <c r="A29" s="78" t="s">
        <v>87</v>
      </c>
      <c r="B29" s="43"/>
      <c r="C29" s="79">
        <v>1712.8039385299999</v>
      </c>
      <c r="D29" s="64"/>
      <c r="E29" s="79">
        <v>11180.607808070004</v>
      </c>
      <c r="F29" s="79">
        <v>11843.038970490012</v>
      </c>
      <c r="G29" s="65">
        <v>662.43116242000724</v>
      </c>
      <c r="H29" s="80">
        <v>5.9248224585954468E-2</v>
      </c>
      <c r="I29" s="64"/>
      <c r="J29" s="81">
        <v>19565.173958160012</v>
      </c>
      <c r="K29" s="81">
        <v>20795.092000000022</v>
      </c>
      <c r="L29" s="65">
        <v>1229.9180418400101</v>
      </c>
      <c r="M29" s="66">
        <v>6.2862617243791608E-2</v>
      </c>
    </row>
    <row r="30" spans="1:13" ht="15" customHeight="1" x14ac:dyDescent="0.25">
      <c r="A30" s="69" t="s">
        <v>88</v>
      </c>
      <c r="B30" s="70" t="s">
        <v>89</v>
      </c>
      <c r="C30" s="71">
        <v>917.38438059999976</v>
      </c>
      <c r="D30" s="72"/>
      <c r="E30" s="73">
        <v>6546.9518537900049</v>
      </c>
      <c r="F30" s="73">
        <v>6835.1004987300075</v>
      </c>
      <c r="G30" s="74">
        <v>288.14864494000267</v>
      </c>
      <c r="H30" s="75">
        <v>4.4012641512430672E-2</v>
      </c>
      <c r="I30" s="72"/>
      <c r="J30" s="73">
        <v>11588.873953490011</v>
      </c>
      <c r="K30" s="73">
        <v>11996.094000000017</v>
      </c>
      <c r="L30" s="74">
        <v>407.2200465100068</v>
      </c>
      <c r="M30" s="76">
        <v>3.5138879596440242E-2</v>
      </c>
    </row>
    <row r="31" spans="1:13" ht="15" customHeight="1" x14ac:dyDescent="0.25">
      <c r="A31" s="69" t="s">
        <v>90</v>
      </c>
      <c r="B31" s="70" t="s">
        <v>91</v>
      </c>
      <c r="C31" s="71">
        <v>609.98222028999999</v>
      </c>
      <c r="D31" s="72"/>
      <c r="E31" s="73">
        <v>3730.6931818699982</v>
      </c>
      <c r="F31" s="73">
        <v>4069.7807120300022</v>
      </c>
      <c r="G31" s="74">
        <v>339.08753016000401</v>
      </c>
      <c r="H31" s="75">
        <v>9.0891293823856412E-2</v>
      </c>
      <c r="I31" s="72"/>
      <c r="J31" s="73">
        <v>6556.4820127900002</v>
      </c>
      <c r="K31" s="73">
        <v>7272.7640000000029</v>
      </c>
      <c r="L31" s="74">
        <v>716.28198721000263</v>
      </c>
      <c r="M31" s="76">
        <v>0.10924791463054762</v>
      </c>
    </row>
    <row r="32" spans="1:13" ht="15" customHeight="1" x14ac:dyDescent="0.25">
      <c r="A32" s="69" t="s">
        <v>92</v>
      </c>
      <c r="B32" s="70" t="s">
        <v>93</v>
      </c>
      <c r="C32" s="71">
        <v>58.214386430000012</v>
      </c>
      <c r="D32" s="72"/>
      <c r="E32" s="73">
        <v>368.16060018000059</v>
      </c>
      <c r="F32" s="73">
        <v>369.46251032999999</v>
      </c>
      <c r="G32" s="74">
        <v>1.3019101499994008</v>
      </c>
      <c r="H32" s="75">
        <v>3.5362560506553287E-3</v>
      </c>
      <c r="I32" s="72"/>
      <c r="J32" s="73">
        <v>658.54435440999998</v>
      </c>
      <c r="K32" s="73">
        <v>670.68599999999969</v>
      </c>
      <c r="L32" s="74">
        <v>12.141645589999712</v>
      </c>
      <c r="M32" s="76">
        <v>1.8437096163215205E-2</v>
      </c>
    </row>
    <row r="33" spans="1:13" ht="15" customHeight="1" x14ac:dyDescent="0.25">
      <c r="A33" s="69" t="s">
        <v>94</v>
      </c>
      <c r="B33" s="70" t="s">
        <v>95</v>
      </c>
      <c r="C33" s="71">
        <v>38.625157600000001</v>
      </c>
      <c r="D33" s="72"/>
      <c r="E33" s="73">
        <v>156.41628813000003</v>
      </c>
      <c r="F33" s="73">
        <v>160.68621601000001</v>
      </c>
      <c r="G33" s="74">
        <v>4.2699278799999831</v>
      </c>
      <c r="H33" s="75">
        <v>2.729848618099906E-2</v>
      </c>
      <c r="I33" s="72"/>
      <c r="J33" s="73">
        <v>221.56439924999995</v>
      </c>
      <c r="K33" s="73">
        <v>228.49599999999998</v>
      </c>
      <c r="L33" s="74">
        <v>6.9316007500000296</v>
      </c>
      <c r="M33" s="76">
        <v>3.1284812783387794E-2</v>
      </c>
    </row>
    <row r="34" spans="1:13" ht="15" customHeight="1" x14ac:dyDescent="0.25">
      <c r="A34" s="69" t="s">
        <v>96</v>
      </c>
      <c r="B34" s="70" t="s">
        <v>97</v>
      </c>
      <c r="C34" s="71">
        <v>88.597793609999982</v>
      </c>
      <c r="D34" s="72"/>
      <c r="E34" s="73">
        <v>378.38588409999994</v>
      </c>
      <c r="F34" s="73">
        <v>408.0090333899999</v>
      </c>
      <c r="G34" s="74">
        <v>29.623149289999958</v>
      </c>
      <c r="H34" s="75">
        <v>7.8288198727231473E-2</v>
      </c>
      <c r="I34" s="72"/>
      <c r="J34" s="73">
        <v>539.70923822000009</v>
      </c>
      <c r="K34" s="73">
        <v>627.05199999999979</v>
      </c>
      <c r="L34" s="74">
        <v>87.342761779999705</v>
      </c>
      <c r="M34" s="76">
        <v>0.16183299375801385</v>
      </c>
    </row>
    <row r="35" spans="1:13" ht="15" customHeight="1" x14ac:dyDescent="0.25">
      <c r="A35" s="78" t="s">
        <v>98</v>
      </c>
      <c r="B35" s="43"/>
      <c r="C35" s="79">
        <v>1088.5958248899999</v>
      </c>
      <c r="D35" s="64"/>
      <c r="E35" s="79">
        <v>10977.176801580004</v>
      </c>
      <c r="F35" s="79">
        <v>9687.0915924699984</v>
      </c>
      <c r="G35" s="65">
        <v>-1290.085209110006</v>
      </c>
      <c r="H35" s="80">
        <v>-0.1175243172656486</v>
      </c>
      <c r="I35" s="64"/>
      <c r="J35" s="81">
        <v>21195.613959630002</v>
      </c>
      <c r="K35" s="81">
        <v>17874.110000000004</v>
      </c>
      <c r="L35" s="65">
        <v>-3321.5039596299976</v>
      </c>
      <c r="M35" s="66">
        <v>-0.15670713601201947</v>
      </c>
    </row>
    <row r="36" spans="1:13" ht="15" customHeight="1" x14ac:dyDescent="0.25">
      <c r="A36" s="69" t="s">
        <v>99</v>
      </c>
      <c r="B36" s="70" t="s">
        <v>100</v>
      </c>
      <c r="C36" s="71">
        <v>101.12248912999999</v>
      </c>
      <c r="D36" s="82"/>
      <c r="E36" s="73">
        <v>1344.9424007100019</v>
      </c>
      <c r="F36" s="73">
        <v>585.66346576000012</v>
      </c>
      <c r="G36" s="74">
        <v>-759.27893495000183</v>
      </c>
      <c r="H36" s="75">
        <v>-0.56454383068685665</v>
      </c>
      <c r="I36" s="72"/>
      <c r="J36" s="73">
        <v>2002.5190134899997</v>
      </c>
      <c r="K36" s="73">
        <v>1366.1360000000009</v>
      </c>
      <c r="L36" s="74">
        <v>-636.3830134899988</v>
      </c>
      <c r="M36" s="76">
        <v>-0.31779124652649737</v>
      </c>
    </row>
    <row r="37" spans="1:13" ht="15" customHeight="1" x14ac:dyDescent="0.25">
      <c r="A37" s="69" t="s">
        <v>101</v>
      </c>
      <c r="B37" s="70" t="s">
        <v>102</v>
      </c>
      <c r="C37" s="71">
        <v>337.12931781000003</v>
      </c>
      <c r="D37" s="82"/>
      <c r="E37" s="73">
        <v>2643.4842110700019</v>
      </c>
      <c r="F37" s="73">
        <v>2787.8405623099993</v>
      </c>
      <c r="G37" s="74">
        <v>144.35635123999737</v>
      </c>
      <c r="H37" s="75">
        <v>5.4608365215681021E-2</v>
      </c>
      <c r="I37" s="72"/>
      <c r="J37" s="73">
        <v>5356.9284255300008</v>
      </c>
      <c r="K37" s="73">
        <v>6029.4839999999995</v>
      </c>
      <c r="L37" s="74">
        <v>672.55557446999865</v>
      </c>
      <c r="M37" s="76">
        <v>0.1255487326029483</v>
      </c>
    </row>
    <row r="38" spans="1:13" ht="15" customHeight="1" x14ac:dyDescent="0.25">
      <c r="A38" s="83" t="s">
        <v>103</v>
      </c>
      <c r="B38" s="70" t="s">
        <v>104</v>
      </c>
      <c r="C38" s="71">
        <v>123.64093832999993</v>
      </c>
      <c r="D38" s="82"/>
      <c r="E38" s="73">
        <v>1060.59870062</v>
      </c>
      <c r="F38" s="73">
        <v>1110.29812268</v>
      </c>
      <c r="G38" s="74">
        <v>49.699422059999961</v>
      </c>
      <c r="H38" s="75">
        <v>4.6859780264624895E-2</v>
      </c>
      <c r="I38" s="72"/>
      <c r="J38" s="73">
        <v>3012.3283377399994</v>
      </c>
      <c r="K38" s="73">
        <v>2840.2840000000019</v>
      </c>
      <c r="L38" s="74">
        <v>-172.04433773999745</v>
      </c>
      <c r="M38" s="76">
        <v>-5.7113408118410369E-2</v>
      </c>
    </row>
    <row r="39" spans="1:13" ht="15" customHeight="1" x14ac:dyDescent="0.25">
      <c r="A39" s="69" t="s">
        <v>105</v>
      </c>
      <c r="B39" s="70" t="s">
        <v>106</v>
      </c>
      <c r="C39" s="71">
        <v>157.08693338999998</v>
      </c>
      <c r="D39" s="82"/>
      <c r="E39" s="73">
        <v>1830.8168479700007</v>
      </c>
      <c r="F39" s="73">
        <v>1661.0344914200002</v>
      </c>
      <c r="G39" s="74">
        <v>-169.78235655000049</v>
      </c>
      <c r="H39" s="75">
        <v>-9.2735849977704898E-2</v>
      </c>
      <c r="I39" s="72"/>
      <c r="J39" s="73">
        <v>4884.3493253300003</v>
      </c>
      <c r="K39" s="73">
        <v>2193.1220000000012</v>
      </c>
      <c r="L39" s="74">
        <v>-2691.2273253299991</v>
      </c>
      <c r="M39" s="76">
        <v>-0.55098993664794282</v>
      </c>
    </row>
    <row r="40" spans="1:13" ht="15" customHeight="1" x14ac:dyDescent="0.25">
      <c r="A40" s="69" t="s">
        <v>107</v>
      </c>
      <c r="B40" s="70" t="s">
        <v>108</v>
      </c>
      <c r="C40" s="71">
        <v>246.66345717999997</v>
      </c>
      <c r="D40" s="82"/>
      <c r="E40" s="73">
        <v>2510.4882824499996</v>
      </c>
      <c r="F40" s="73">
        <v>2877.4996703899992</v>
      </c>
      <c r="G40" s="74">
        <v>367.01138793999962</v>
      </c>
      <c r="H40" s="75">
        <v>0.14619123718109184</v>
      </c>
      <c r="I40" s="72"/>
      <c r="J40" s="73">
        <v>3406.1062839700003</v>
      </c>
      <c r="K40" s="73">
        <v>3907.9300000000003</v>
      </c>
      <c r="L40" s="74">
        <v>501.82371603000001</v>
      </c>
      <c r="M40" s="76">
        <v>0.14733060984964252</v>
      </c>
    </row>
    <row r="41" spans="1:13" ht="15" customHeight="1" x14ac:dyDescent="0.25">
      <c r="A41" s="69" t="s">
        <v>109</v>
      </c>
      <c r="B41" s="70" t="s">
        <v>110</v>
      </c>
      <c r="C41" s="71">
        <v>122.95268904999998</v>
      </c>
      <c r="D41" s="82"/>
      <c r="E41" s="73">
        <v>1586.8463587599992</v>
      </c>
      <c r="F41" s="73">
        <v>664.75527990999979</v>
      </c>
      <c r="G41" s="74">
        <v>-922.09107884999946</v>
      </c>
      <c r="H41" s="75">
        <v>-0.58108403107818463</v>
      </c>
      <c r="I41" s="72"/>
      <c r="J41" s="73">
        <v>2398.3825735700002</v>
      </c>
      <c r="K41" s="73">
        <v>1536.8519999999994</v>
      </c>
      <c r="L41" s="74">
        <v>-861.5305735700008</v>
      </c>
      <c r="M41" s="76">
        <v>-0.35921315600938919</v>
      </c>
    </row>
    <row r="42" spans="1:13" ht="15" customHeight="1" x14ac:dyDescent="0.25">
      <c r="A42" s="69" t="s">
        <v>111</v>
      </c>
      <c r="B42" s="70" t="s">
        <v>112</v>
      </c>
      <c r="C42" s="71">
        <v>0</v>
      </c>
      <c r="D42" s="82"/>
      <c r="E42" s="73">
        <v>0</v>
      </c>
      <c r="F42" s="73">
        <v>0</v>
      </c>
      <c r="G42" s="74">
        <v>0</v>
      </c>
      <c r="H42" s="75" t="s">
        <v>40</v>
      </c>
      <c r="I42" s="72"/>
      <c r="J42" s="73">
        <v>135</v>
      </c>
      <c r="K42" s="73">
        <v>0.30199999999999999</v>
      </c>
      <c r="L42" s="74">
        <v>-134.69800000000001</v>
      </c>
      <c r="M42" s="76">
        <v>-0.99776296296296296</v>
      </c>
    </row>
    <row r="43" spans="1:13" ht="15" customHeight="1" x14ac:dyDescent="0.25">
      <c r="A43" s="78" t="s">
        <v>113</v>
      </c>
      <c r="B43" s="43"/>
      <c r="C43" s="79">
        <v>938.57733197999994</v>
      </c>
      <c r="D43" s="64"/>
      <c r="E43" s="79">
        <v>5612.2415950400009</v>
      </c>
      <c r="F43" s="79">
        <v>5461.2919546000003</v>
      </c>
      <c r="G43" s="65">
        <v>-150.94964044000062</v>
      </c>
      <c r="H43" s="80">
        <v>-2.6896497216621462E-2</v>
      </c>
      <c r="I43" s="64"/>
      <c r="J43" s="81">
        <v>7365.1016691100003</v>
      </c>
      <c r="K43" s="81">
        <v>8384.0810000000001</v>
      </c>
      <c r="L43" s="84">
        <v>1018.9793308899998</v>
      </c>
      <c r="M43" s="66">
        <v>0.13835237810276335</v>
      </c>
    </row>
    <row r="44" spans="1:13" ht="15" customHeight="1" x14ac:dyDescent="0.25">
      <c r="A44" s="69" t="s">
        <v>114</v>
      </c>
      <c r="B44" s="70" t="s">
        <v>115</v>
      </c>
      <c r="C44" s="71">
        <v>0</v>
      </c>
      <c r="D44" s="82"/>
      <c r="E44" s="73">
        <v>0</v>
      </c>
      <c r="F44" s="73">
        <v>0</v>
      </c>
      <c r="G44" s="74">
        <v>0</v>
      </c>
      <c r="H44" s="75" t="s">
        <v>40</v>
      </c>
      <c r="I44" s="72"/>
      <c r="J44" s="73">
        <v>0</v>
      </c>
      <c r="K44" s="73">
        <v>3.5000000000000003E-2</v>
      </c>
      <c r="L44" s="85">
        <v>3.5000000000000003E-2</v>
      </c>
      <c r="M44" s="76" t="s">
        <v>40</v>
      </c>
    </row>
    <row r="45" spans="1:13" ht="15" customHeight="1" x14ac:dyDescent="0.25">
      <c r="A45" s="86" t="s">
        <v>116</v>
      </c>
      <c r="B45" s="88" t="s">
        <v>117</v>
      </c>
      <c r="C45" s="89">
        <v>938.57733197999994</v>
      </c>
      <c r="D45" s="90"/>
      <c r="E45" s="91">
        <v>5612.2415950400009</v>
      </c>
      <c r="F45" s="91">
        <v>5461.2919546000003</v>
      </c>
      <c r="G45" s="84">
        <v>-150.94964044000062</v>
      </c>
      <c r="H45" s="92">
        <v>-2.6896497216621462E-2</v>
      </c>
      <c r="I45" s="90"/>
      <c r="J45" s="91">
        <v>7365.1016691100003</v>
      </c>
      <c r="K45" s="91">
        <v>8384.0460000000003</v>
      </c>
      <c r="L45" s="93">
        <v>1018.9443308899999</v>
      </c>
      <c r="M45" s="94">
        <v>0.13834762596198202</v>
      </c>
    </row>
    <row r="46" spans="1:13" ht="15" customHeight="1" x14ac:dyDescent="0.25">
      <c r="A46" s="95" t="s">
        <v>118</v>
      </c>
      <c r="B46" s="97"/>
      <c r="C46" s="98">
        <v>2046.1801768399998</v>
      </c>
      <c r="D46" s="99"/>
      <c r="E46" s="98">
        <v>15689.23683699</v>
      </c>
      <c r="F46" s="98">
        <v>17292.41111492</v>
      </c>
      <c r="G46" s="100">
        <v>1603.1742779300007</v>
      </c>
      <c r="H46" s="101">
        <v>0.10218306311434144</v>
      </c>
      <c r="I46" s="99"/>
      <c r="J46" s="98">
        <v>28588.310697210007</v>
      </c>
      <c r="K46" s="98">
        <v>30700.521999999997</v>
      </c>
      <c r="L46" s="102">
        <v>2112.2113027899904</v>
      </c>
      <c r="M46" s="103">
        <v>7.3883739587177644E-2</v>
      </c>
    </row>
    <row r="47" spans="1:13" ht="15" customHeight="1" x14ac:dyDescent="0.25">
      <c r="A47" s="104">
        <v>20</v>
      </c>
      <c r="B47" s="31" t="s">
        <v>76</v>
      </c>
      <c r="C47" s="71">
        <v>658.83096112999988</v>
      </c>
      <c r="D47" s="22"/>
      <c r="E47" s="73">
        <v>4415.3811344099995</v>
      </c>
      <c r="F47" s="71">
        <v>4887.4803295899983</v>
      </c>
      <c r="G47" s="74">
        <v>472.09919517999879</v>
      </c>
      <c r="H47" s="75">
        <v>0.1069215048052885</v>
      </c>
      <c r="I47" s="22"/>
      <c r="J47" s="73">
        <v>7476.3118838100017</v>
      </c>
      <c r="K47" s="73">
        <v>7718.695999999999</v>
      </c>
      <c r="L47" s="74">
        <v>242.38411618999726</v>
      </c>
      <c r="M47" s="76">
        <v>3.2420278869703223E-2</v>
      </c>
    </row>
    <row r="48" spans="1:13" ht="15" customHeight="1" x14ac:dyDescent="0.25">
      <c r="A48" s="104">
        <v>22</v>
      </c>
      <c r="B48" s="31" t="s">
        <v>80</v>
      </c>
      <c r="C48" s="71">
        <v>957.57786863999991</v>
      </c>
      <c r="D48" s="22"/>
      <c r="E48" s="73">
        <v>9774.6276965199995</v>
      </c>
      <c r="F48" s="71">
        <v>10752.277116570001</v>
      </c>
      <c r="G48" s="74">
        <v>977.64942005000194</v>
      </c>
      <c r="H48" s="75">
        <v>0.10001909539716469</v>
      </c>
      <c r="I48" s="22"/>
      <c r="J48" s="73">
        <v>17356.826703520001</v>
      </c>
      <c r="K48" s="73">
        <v>19446.756999999998</v>
      </c>
      <c r="L48" s="74">
        <v>2089.9302964799972</v>
      </c>
      <c r="M48" s="76">
        <v>0.12040970000905493</v>
      </c>
    </row>
    <row r="49" spans="1:13" ht="15" customHeight="1" x14ac:dyDescent="0.25">
      <c r="A49" s="104">
        <v>24</v>
      </c>
      <c r="B49" s="31" t="s">
        <v>84</v>
      </c>
      <c r="C49" s="71">
        <v>150.76930993000002</v>
      </c>
      <c r="D49" s="22"/>
      <c r="E49" s="73">
        <v>598.54281629000002</v>
      </c>
      <c r="F49" s="71">
        <v>602.82033502000002</v>
      </c>
      <c r="G49" s="74">
        <v>4.277518729999997</v>
      </c>
      <c r="H49" s="75">
        <v>7.1465542874840082E-3</v>
      </c>
      <c r="I49" s="22"/>
      <c r="J49" s="73">
        <v>919.69749954000008</v>
      </c>
      <c r="K49" s="73">
        <v>930.851</v>
      </c>
      <c r="L49" s="74">
        <v>11.153500459999918</v>
      </c>
      <c r="M49" s="76">
        <v>1.212735759918715E-2</v>
      </c>
    </row>
    <row r="50" spans="1:13" ht="15" customHeight="1" x14ac:dyDescent="0.25">
      <c r="A50" s="104">
        <v>42</v>
      </c>
      <c r="B50" s="31" t="s">
        <v>104</v>
      </c>
      <c r="C50" s="71">
        <v>32.755609469999996</v>
      </c>
      <c r="D50" s="22"/>
      <c r="E50" s="73">
        <v>379.71763023999995</v>
      </c>
      <c r="F50" s="71">
        <v>388.21697467999996</v>
      </c>
      <c r="G50" s="74">
        <v>8.4993444400000158</v>
      </c>
      <c r="H50" s="75">
        <v>2.2383328460751306E-2</v>
      </c>
      <c r="I50" s="22"/>
      <c r="J50" s="73">
        <v>1462.3360540199999</v>
      </c>
      <c r="K50" s="73">
        <v>1351.1210000000001</v>
      </c>
      <c r="L50" s="74">
        <v>-111.2150540199998</v>
      </c>
      <c r="M50" s="76">
        <v>-7.6053006909230447E-2</v>
      </c>
    </row>
    <row r="51" spans="1:13" ht="15" customHeight="1" x14ac:dyDescent="0.25">
      <c r="A51" s="104">
        <v>44</v>
      </c>
      <c r="B51" s="31" t="s">
        <v>108</v>
      </c>
      <c r="C51" s="71">
        <v>246.24642766999997</v>
      </c>
      <c r="D51" s="21"/>
      <c r="E51" s="73">
        <v>517.41182716000003</v>
      </c>
      <c r="F51" s="71">
        <v>655.17463800999997</v>
      </c>
      <c r="G51" s="74">
        <v>137.76281084999994</v>
      </c>
      <c r="H51" s="75">
        <v>0.2662536950617469</v>
      </c>
      <c r="I51" s="22"/>
      <c r="J51" s="73">
        <v>1229.2327506600002</v>
      </c>
      <c r="K51" s="73">
        <v>1246.0909999999999</v>
      </c>
      <c r="L51" s="74">
        <v>16.858249339999702</v>
      </c>
      <c r="M51" s="76">
        <v>1.3714448570417703E-2</v>
      </c>
    </row>
    <row r="52" spans="1:13" ht="15" customHeight="1" x14ac:dyDescent="0.25">
      <c r="A52" s="104">
        <v>45</v>
      </c>
      <c r="B52" s="31" t="s">
        <v>110</v>
      </c>
      <c r="C52" s="71">
        <v>0</v>
      </c>
      <c r="D52" s="21"/>
      <c r="E52" s="73">
        <v>3.5557323700000003</v>
      </c>
      <c r="F52" s="71">
        <v>6.4417210499999999</v>
      </c>
      <c r="G52" s="74">
        <v>2.8859886799999996</v>
      </c>
      <c r="H52" s="75">
        <v>0.81164395395708566</v>
      </c>
      <c r="I52" s="22"/>
      <c r="J52" s="73">
        <v>8.9058056600000004</v>
      </c>
      <c r="K52" s="73">
        <v>7.0060000000000002</v>
      </c>
      <c r="L52" s="74">
        <v>-1.8998056600000002</v>
      </c>
      <c r="M52" s="76">
        <v>-0.21332215551624778</v>
      </c>
    </row>
    <row r="53" spans="1:13" ht="15" customHeight="1" x14ac:dyDescent="0.25">
      <c r="A53" s="105">
        <v>46</v>
      </c>
      <c r="B53" s="106" t="s">
        <v>112</v>
      </c>
      <c r="C53" s="91">
        <v>0</v>
      </c>
      <c r="D53" s="45"/>
      <c r="E53" s="91">
        <v>0</v>
      </c>
      <c r="F53" s="89">
        <v>0</v>
      </c>
      <c r="G53" s="84">
        <v>0</v>
      </c>
      <c r="H53" s="92" t="s">
        <v>40</v>
      </c>
      <c r="I53" s="107"/>
      <c r="J53" s="91">
        <v>135</v>
      </c>
      <c r="K53" s="91">
        <v>0</v>
      </c>
      <c r="L53" s="84">
        <v>-135</v>
      </c>
      <c r="M53" s="94" t="s">
        <v>40</v>
      </c>
    </row>
    <row r="54" spans="1:13" ht="15" customHeight="1" x14ac:dyDescent="0.25">
      <c r="A54" s="41" t="s">
        <v>36</v>
      </c>
      <c r="B54" s="108"/>
      <c r="C54" s="21"/>
      <c r="D54" s="21"/>
      <c r="E54" s="109"/>
      <c r="F54" s="109"/>
      <c r="G54" s="22"/>
      <c r="H54" s="22"/>
      <c r="I54" s="22"/>
      <c r="J54" s="22"/>
      <c r="K54" s="22"/>
      <c r="L54" s="22"/>
      <c r="M54" s="22"/>
    </row>
    <row r="55" spans="1:13" ht="15" customHeight="1" x14ac:dyDescent="0.25">
      <c r="A55" s="21"/>
      <c r="B55" s="21"/>
      <c r="C55" s="21"/>
      <c r="D55" s="21"/>
      <c r="E55" s="22"/>
      <c r="F55" s="22"/>
      <c r="G55" s="22"/>
      <c r="H55" s="22"/>
      <c r="I55" s="22"/>
      <c r="J55" s="22"/>
      <c r="K55" s="22"/>
      <c r="L55" s="22"/>
      <c r="M55" s="22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orientation="portrait" r:id="rId1"/>
  <headerFooter alignWithMargins="0"/>
  <customProperties>
    <customPr name="_pios_id" r:id="rId2"/>
  </customProperties>
  <ignoredErrors>
    <ignoredError sqref="A7:A12 A44:A45 A40:A42 A13:A18 A23:A28 A20:A21 A30:A34 A36:A39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A58CD-DF8B-43C0-9D1D-BA0D2F34E527}">
  <sheetPr codeName="Tabelle8">
    <pageSetUpPr fitToPage="1"/>
  </sheetPr>
  <dimension ref="A1:N51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394" t="s">
        <v>323</v>
      </c>
    </row>
    <row r="2" spans="1:14" ht="15" customHeight="1" x14ac:dyDescent="0.25">
      <c r="A2" s="504" t="s">
        <v>120</v>
      </c>
      <c r="B2" s="504"/>
      <c r="C2" s="504"/>
      <c r="D2" s="114" t="s">
        <v>11</v>
      </c>
      <c r="E2" s="46"/>
      <c r="F2" s="507" t="s">
        <v>12</v>
      </c>
      <c r="G2" s="507"/>
      <c r="H2" s="507"/>
      <c r="I2" s="507"/>
      <c r="J2" s="46"/>
      <c r="K2" s="497" t="s">
        <v>13</v>
      </c>
      <c r="L2" s="497"/>
      <c r="M2" s="497"/>
      <c r="N2" s="497"/>
    </row>
    <row r="3" spans="1:14" ht="15" customHeight="1" x14ac:dyDescent="0.25">
      <c r="A3" s="505"/>
      <c r="B3" s="505"/>
      <c r="C3" s="505"/>
      <c r="D3" s="47" t="s">
        <v>37</v>
      </c>
      <c r="E3" s="47"/>
      <c r="F3" s="508" t="s">
        <v>38</v>
      </c>
      <c r="G3" s="508" t="e">
        <v>#N/A</v>
      </c>
      <c r="H3" s="499" t="s">
        <v>14</v>
      </c>
      <c r="I3" s="499"/>
      <c r="J3" s="47"/>
      <c r="K3" s="7" t="s">
        <v>6</v>
      </c>
      <c r="L3" s="48" t="s">
        <v>7</v>
      </c>
      <c r="M3" s="511" t="s">
        <v>14</v>
      </c>
      <c r="N3" s="511"/>
    </row>
    <row r="4" spans="1:14" ht="15" customHeight="1" x14ac:dyDescent="0.25">
      <c r="A4" s="506"/>
      <c r="B4" s="506"/>
      <c r="C4" s="506"/>
      <c r="D4" s="49">
        <v>2025</v>
      </c>
      <c r="E4" s="50"/>
      <c r="F4" s="49">
        <v>2024</v>
      </c>
      <c r="G4" s="49">
        <v>2025</v>
      </c>
      <c r="H4" s="51" t="s">
        <v>15</v>
      </c>
      <c r="I4" s="51" t="s">
        <v>16</v>
      </c>
      <c r="J4" s="49"/>
      <c r="K4" s="49">
        <v>2024</v>
      </c>
      <c r="L4" s="49">
        <v>2025</v>
      </c>
      <c r="M4" s="51" t="s">
        <v>15</v>
      </c>
      <c r="N4" s="51" t="s">
        <v>16</v>
      </c>
    </row>
    <row r="5" spans="1:14" ht="15" customHeight="1" x14ac:dyDescent="0.25">
      <c r="A5" s="115" t="s">
        <v>30</v>
      </c>
      <c r="B5" s="115"/>
      <c r="C5" s="116"/>
      <c r="D5" s="15">
        <v>6687.4050636499996</v>
      </c>
      <c r="E5" s="42"/>
      <c r="F5" s="15">
        <v>52777.884657180039</v>
      </c>
      <c r="G5" s="15">
        <v>53792.659824470007</v>
      </c>
      <c r="H5" s="28">
        <v>1014.7751672899685</v>
      </c>
      <c r="I5" s="58">
        <v>1.9227280022332538E-2</v>
      </c>
      <c r="J5" s="42"/>
      <c r="K5" s="15">
        <v>101567.89254096002</v>
      </c>
      <c r="L5" s="15">
        <v>105101.05599999998</v>
      </c>
      <c r="M5" s="28">
        <v>3533.1634590399626</v>
      </c>
      <c r="N5" s="117">
        <v>3.4786223979345721E-2</v>
      </c>
    </row>
    <row r="6" spans="1:14" ht="15" customHeight="1" x14ac:dyDescent="0.25">
      <c r="A6" s="78" t="s">
        <v>45</v>
      </c>
      <c r="B6" s="78"/>
      <c r="C6" s="43"/>
      <c r="D6" s="79">
        <v>3513.2633609899995</v>
      </c>
      <c r="E6" s="64"/>
      <c r="F6" s="79">
        <v>35594.121243600028</v>
      </c>
      <c r="G6" s="79">
        <v>37139.949568710006</v>
      </c>
      <c r="H6" s="65">
        <v>1545.8283251099783</v>
      </c>
      <c r="I6" s="80">
        <v>4.3429315603287222E-2</v>
      </c>
      <c r="J6" s="119"/>
      <c r="K6" s="79">
        <v>71877.00775681001</v>
      </c>
      <c r="L6" s="120">
        <v>73612.611999999994</v>
      </c>
      <c r="M6" s="121">
        <v>1735.6042431899841</v>
      </c>
      <c r="N6" s="122">
        <v>2.4146862777903344E-2</v>
      </c>
    </row>
    <row r="7" spans="1:14" ht="15" customHeight="1" x14ac:dyDescent="0.25">
      <c r="A7" s="69" t="s">
        <v>46</v>
      </c>
      <c r="B7" s="21" t="s">
        <v>47</v>
      </c>
      <c r="C7" s="70"/>
      <c r="D7" s="123">
        <v>1.5525199999999999E-3</v>
      </c>
      <c r="E7" s="82"/>
      <c r="F7" s="123">
        <v>1.216359E-2</v>
      </c>
      <c r="G7" s="123">
        <v>7.6679399999999998E-3</v>
      </c>
      <c r="H7" s="124">
        <v>-4.4956500000000003E-3</v>
      </c>
      <c r="I7" s="75" t="s">
        <v>40</v>
      </c>
      <c r="J7" s="72"/>
      <c r="K7" s="123">
        <v>2.1766560000000001E-2</v>
      </c>
      <c r="L7" s="123">
        <v>2.4999999999999998E-2</v>
      </c>
      <c r="M7" s="26">
        <v>3.2334399999999971E-3</v>
      </c>
      <c r="N7" s="125" t="s">
        <v>40</v>
      </c>
    </row>
    <row r="8" spans="1:14" ht="15" customHeight="1" x14ac:dyDescent="0.25">
      <c r="A8" s="69" t="s">
        <v>48</v>
      </c>
      <c r="B8" s="21" t="s">
        <v>49</v>
      </c>
      <c r="C8" s="70"/>
      <c r="D8" s="123">
        <v>0.18698698</v>
      </c>
      <c r="E8" s="82"/>
      <c r="F8" s="123">
        <v>1.0118996600000001</v>
      </c>
      <c r="G8" s="123">
        <v>1.0760859299999994</v>
      </c>
      <c r="H8" s="124">
        <v>6.4186269999999324E-2</v>
      </c>
      <c r="I8" s="75">
        <v>6.3431457225708865E-2</v>
      </c>
      <c r="J8" s="72"/>
      <c r="K8" s="123">
        <v>1.9933617100000001</v>
      </c>
      <c r="L8" s="123">
        <v>2.3009999999999997</v>
      </c>
      <c r="M8" s="26">
        <v>0.30763828999999965</v>
      </c>
      <c r="N8" s="125">
        <v>0.1543313932723227</v>
      </c>
    </row>
    <row r="9" spans="1:14" ht="15" customHeight="1" x14ac:dyDescent="0.25">
      <c r="A9" s="69" t="s">
        <v>50</v>
      </c>
      <c r="B9" s="21" t="s">
        <v>51</v>
      </c>
      <c r="C9" s="70"/>
      <c r="D9" s="123">
        <v>1.282641E-2</v>
      </c>
      <c r="E9" s="82"/>
      <c r="F9" s="123">
        <v>0.11782053000000002</v>
      </c>
      <c r="G9" s="123">
        <v>9.7612550000000006E-2</v>
      </c>
      <c r="H9" s="124">
        <v>-2.0207980000000014E-2</v>
      </c>
      <c r="I9" s="75">
        <v>-0.1715149303775837</v>
      </c>
      <c r="J9" s="72"/>
      <c r="K9" s="123">
        <v>0.19243773000000003</v>
      </c>
      <c r="L9" s="123">
        <v>8.5999999999999993E-2</v>
      </c>
      <c r="M9" s="26">
        <v>-0.10643773000000004</v>
      </c>
      <c r="N9" s="125">
        <v>-0.55310219051118525</v>
      </c>
    </row>
    <row r="10" spans="1:14" ht="15" customHeight="1" x14ac:dyDescent="0.25">
      <c r="A10" s="69" t="s">
        <v>52</v>
      </c>
      <c r="B10" s="21" t="s">
        <v>53</v>
      </c>
      <c r="C10" s="70"/>
      <c r="D10" s="123">
        <v>8.043499999999999E-4</v>
      </c>
      <c r="E10" s="82"/>
      <c r="F10" s="123">
        <v>8.5686900000000003E-3</v>
      </c>
      <c r="G10" s="123">
        <v>6.4320900000000006E-3</v>
      </c>
      <c r="H10" s="124">
        <v>-2.1365999999999998E-3</v>
      </c>
      <c r="I10" s="75" t="s">
        <v>40</v>
      </c>
      <c r="J10" s="72"/>
      <c r="K10" s="123">
        <v>1.410105E-2</v>
      </c>
      <c r="L10" s="123">
        <v>5.0000000000000001E-3</v>
      </c>
      <c r="M10" s="26">
        <v>-9.1010499999999994E-3</v>
      </c>
      <c r="N10" s="125" t="s">
        <v>40</v>
      </c>
    </row>
    <row r="11" spans="1:14" ht="15" customHeight="1" x14ac:dyDescent="0.25">
      <c r="A11" s="69" t="s">
        <v>54</v>
      </c>
      <c r="B11" s="21" t="s">
        <v>55</v>
      </c>
      <c r="C11" s="70"/>
      <c r="D11" s="123">
        <v>1.1882279999999999E-2</v>
      </c>
      <c r="E11" s="82"/>
      <c r="F11" s="123">
        <v>9.0095480000000006E-2</v>
      </c>
      <c r="G11" s="123">
        <v>8.2369890000000001E-2</v>
      </c>
      <c r="H11" s="124">
        <v>-7.7255900000000044E-3</v>
      </c>
      <c r="I11" s="75">
        <v>-8.5748918813685293E-2</v>
      </c>
      <c r="J11" s="72"/>
      <c r="K11" s="123">
        <v>0.15429741</v>
      </c>
      <c r="L11" s="123">
        <v>0.12</v>
      </c>
      <c r="M11" s="26">
        <v>-3.429741E-2</v>
      </c>
      <c r="N11" s="125">
        <v>-0.22228117762961808</v>
      </c>
    </row>
    <row r="12" spans="1:14" ht="15" customHeight="1" x14ac:dyDescent="0.25">
      <c r="A12" s="69" t="s">
        <v>56</v>
      </c>
      <c r="B12" s="21" t="s">
        <v>57</v>
      </c>
      <c r="C12" s="70"/>
      <c r="D12" s="123">
        <v>7.4038799999999998E-3</v>
      </c>
      <c r="E12" s="82"/>
      <c r="F12" s="123">
        <v>4.8790399999999984E-2</v>
      </c>
      <c r="G12" s="123">
        <v>7.7348619999999979E-2</v>
      </c>
      <c r="H12" s="124">
        <v>2.8558219999999995E-2</v>
      </c>
      <c r="I12" s="75" t="s">
        <v>40</v>
      </c>
      <c r="J12" s="72"/>
      <c r="K12" s="123">
        <v>0.21781516000000004</v>
      </c>
      <c r="L12" s="123">
        <v>8.6000000000000007E-2</v>
      </c>
      <c r="M12" s="26">
        <v>-0.13181516000000004</v>
      </c>
      <c r="N12" s="125">
        <v>-0.60516981462630981</v>
      </c>
    </row>
    <row r="13" spans="1:14" ht="15" customHeight="1" x14ac:dyDescent="0.25">
      <c r="A13" s="77">
        <v>10</v>
      </c>
      <c r="B13" s="21" t="s">
        <v>59</v>
      </c>
      <c r="C13" s="70"/>
      <c r="D13" s="123">
        <v>0.30476840999999993</v>
      </c>
      <c r="E13" s="82"/>
      <c r="F13" s="123">
        <v>3.0629450599999992</v>
      </c>
      <c r="G13" s="123">
        <v>2.9487381599999987</v>
      </c>
      <c r="H13" s="124">
        <v>-0.11420690000000056</v>
      </c>
      <c r="I13" s="75">
        <v>-3.7286630273414278E-2</v>
      </c>
      <c r="J13" s="72"/>
      <c r="K13" s="123">
        <v>21.60316628</v>
      </c>
      <c r="L13" s="123">
        <v>5.9320000000000004</v>
      </c>
      <c r="M13" s="26">
        <v>-15.67116628</v>
      </c>
      <c r="N13" s="125">
        <v>-0.72541062161374981</v>
      </c>
    </row>
    <row r="14" spans="1:14" ht="15" customHeight="1" x14ac:dyDescent="0.25">
      <c r="A14" s="77">
        <v>11</v>
      </c>
      <c r="B14" s="21" t="s">
        <v>61</v>
      </c>
      <c r="C14" s="70"/>
      <c r="D14" s="123">
        <v>16.685053379999996</v>
      </c>
      <c r="E14" s="82"/>
      <c r="F14" s="123">
        <v>101.34806958000003</v>
      </c>
      <c r="G14" s="123">
        <v>101.26394412000005</v>
      </c>
      <c r="H14" s="124">
        <v>-8.4125459999981445E-2</v>
      </c>
      <c r="I14" s="75">
        <v>-8.3006474961588861E-4</v>
      </c>
      <c r="J14" s="72"/>
      <c r="K14" s="123">
        <v>172.17445663999999</v>
      </c>
      <c r="L14" s="123">
        <v>152.87999999999994</v>
      </c>
      <c r="M14" s="26">
        <v>-19.29445664000005</v>
      </c>
      <c r="N14" s="125">
        <v>-0.11206340950064897</v>
      </c>
    </row>
    <row r="15" spans="1:14" ht="15" customHeight="1" x14ac:dyDescent="0.25">
      <c r="A15" s="77">
        <v>12</v>
      </c>
      <c r="B15" s="21" t="s">
        <v>63</v>
      </c>
      <c r="C15" s="70"/>
      <c r="D15" s="123">
        <v>0.52721769000000007</v>
      </c>
      <c r="E15" s="82"/>
      <c r="F15" s="123">
        <v>4.1066973900000017</v>
      </c>
      <c r="G15" s="123">
        <v>4.0733388900000005</v>
      </c>
      <c r="H15" s="124">
        <v>-3.3358500000001179E-2</v>
      </c>
      <c r="I15" s="75">
        <v>-8.1229505931531554E-3</v>
      </c>
      <c r="J15" s="72"/>
      <c r="K15" s="123">
        <v>8.0259884100000001</v>
      </c>
      <c r="L15" s="123">
        <v>6.3909999999999991</v>
      </c>
      <c r="M15" s="26">
        <v>-1.6349884100000009</v>
      </c>
      <c r="N15" s="125">
        <v>-0.20371178308242799</v>
      </c>
    </row>
    <row r="16" spans="1:14" ht="15" customHeight="1" x14ac:dyDescent="0.25">
      <c r="A16" s="77">
        <v>13</v>
      </c>
      <c r="B16" s="21" t="s">
        <v>65</v>
      </c>
      <c r="C16" s="70"/>
      <c r="D16" s="123">
        <v>119.16754583999997</v>
      </c>
      <c r="E16" s="82"/>
      <c r="F16" s="123">
        <v>750.40488245999984</v>
      </c>
      <c r="G16" s="123">
        <v>783.65839440999957</v>
      </c>
      <c r="H16" s="124">
        <v>33.253511949999734</v>
      </c>
      <c r="I16" s="75">
        <v>4.4314093267872945E-2</v>
      </c>
      <c r="J16" s="72"/>
      <c r="K16" s="123">
        <v>1280.30532154</v>
      </c>
      <c r="L16" s="123">
        <v>1363.325</v>
      </c>
      <c r="M16" s="26">
        <v>83.019678460000023</v>
      </c>
      <c r="N16" s="125">
        <v>6.4843656480425116E-2</v>
      </c>
    </row>
    <row r="17" spans="1:14" ht="15" customHeight="1" x14ac:dyDescent="0.25">
      <c r="A17" s="77">
        <v>14</v>
      </c>
      <c r="B17" s="21" t="s">
        <v>67</v>
      </c>
      <c r="C17" s="70"/>
      <c r="D17" s="123">
        <v>3.825340629999999</v>
      </c>
      <c r="E17" s="82"/>
      <c r="F17" s="123">
        <v>35.310810320000009</v>
      </c>
      <c r="G17" s="123">
        <v>30.334148270000018</v>
      </c>
      <c r="H17" s="124">
        <v>-4.976662049999991</v>
      </c>
      <c r="I17" s="75">
        <v>-0.140938766482547</v>
      </c>
      <c r="J17" s="72"/>
      <c r="K17" s="123">
        <v>58.210066500000003</v>
      </c>
      <c r="L17" s="123">
        <v>50.038000000000004</v>
      </c>
      <c r="M17" s="26">
        <v>-8.1720664999999997</v>
      </c>
      <c r="N17" s="125">
        <v>-0.1403892314742502</v>
      </c>
    </row>
    <row r="18" spans="1:14" ht="15" customHeight="1" x14ac:dyDescent="0.25">
      <c r="A18" s="77">
        <v>15</v>
      </c>
      <c r="B18" s="21" t="s">
        <v>69</v>
      </c>
      <c r="C18" s="70"/>
      <c r="D18" s="123">
        <v>14.736551350000003</v>
      </c>
      <c r="E18" s="82"/>
      <c r="F18" s="123">
        <v>160.00863842000018</v>
      </c>
      <c r="G18" s="123">
        <v>143.01232666000004</v>
      </c>
      <c r="H18" s="124">
        <v>-16.99631176000014</v>
      </c>
      <c r="I18" s="75">
        <v>-0.10622121360340064</v>
      </c>
      <c r="J18" s="72"/>
      <c r="K18" s="123">
        <v>273.53111733000009</v>
      </c>
      <c r="L18" s="123">
        <v>220.84000000000003</v>
      </c>
      <c r="M18" s="26">
        <v>-52.691117330000054</v>
      </c>
      <c r="N18" s="125">
        <v>-0.19263299124549382</v>
      </c>
    </row>
    <row r="19" spans="1:14" ht="15" customHeight="1" x14ac:dyDescent="0.25">
      <c r="A19" s="77">
        <v>16</v>
      </c>
      <c r="B19" s="21" t="s">
        <v>70</v>
      </c>
      <c r="C19" s="70"/>
      <c r="D19" s="123">
        <v>3348.4025045499993</v>
      </c>
      <c r="E19" s="82"/>
      <c r="F19" s="123">
        <v>34512.817613350024</v>
      </c>
      <c r="G19" s="123">
        <v>36034.901192240002</v>
      </c>
      <c r="H19" s="124">
        <v>1522.0835788899785</v>
      </c>
      <c r="I19" s="75">
        <v>4.4101979616443021E-2</v>
      </c>
      <c r="J19" s="72"/>
      <c r="K19" s="123">
        <v>70016.500276900013</v>
      </c>
      <c r="L19" s="123">
        <v>71762.403999999995</v>
      </c>
      <c r="M19" s="26">
        <v>1745.903723099982</v>
      </c>
      <c r="N19" s="125">
        <v>2.4935603981851573E-2</v>
      </c>
    </row>
    <row r="20" spans="1:14" ht="15" customHeight="1" x14ac:dyDescent="0.25">
      <c r="A20" s="77">
        <v>17</v>
      </c>
      <c r="B20" s="21" t="s">
        <v>72</v>
      </c>
      <c r="C20" s="70"/>
      <c r="D20" s="123">
        <v>5.6265795900000004</v>
      </c>
      <c r="E20" s="82"/>
      <c r="F20" s="123">
        <v>0.42249687000000002</v>
      </c>
      <c r="G20" s="123">
        <v>14.509126499999999</v>
      </c>
      <c r="H20" s="124">
        <v>14.086629629999999</v>
      </c>
      <c r="I20" s="75" t="s">
        <v>40</v>
      </c>
      <c r="J20" s="72"/>
      <c r="K20" s="123">
        <v>0.63084203999999999</v>
      </c>
      <c r="L20" s="123">
        <v>14.878</v>
      </c>
      <c r="M20" s="26">
        <v>14.247157960000001</v>
      </c>
      <c r="N20" s="125" t="s">
        <v>40</v>
      </c>
    </row>
    <row r="21" spans="1:14" ht="15" customHeight="1" x14ac:dyDescent="0.25">
      <c r="A21" s="77">
        <v>18</v>
      </c>
      <c r="B21" s="21" t="s">
        <v>74</v>
      </c>
      <c r="C21" s="70"/>
      <c r="D21" s="123">
        <v>3.7663431300000001</v>
      </c>
      <c r="E21" s="82"/>
      <c r="F21" s="123">
        <v>25.349751799999993</v>
      </c>
      <c r="G21" s="123">
        <v>23.900842440000002</v>
      </c>
      <c r="H21" s="124">
        <v>-1.4489093599999912</v>
      </c>
      <c r="I21" s="75">
        <v>-5.7156747388745321E-2</v>
      </c>
      <c r="J21" s="72"/>
      <c r="K21" s="123">
        <v>43.432741549999996</v>
      </c>
      <c r="L21" s="123">
        <v>33.300999999999995</v>
      </c>
      <c r="M21" s="26">
        <v>-10.131741550000001</v>
      </c>
      <c r="N21" s="125">
        <v>-0.23327428084032609</v>
      </c>
    </row>
    <row r="22" spans="1:14" ht="15" customHeight="1" x14ac:dyDescent="0.25">
      <c r="A22" s="78" t="s">
        <v>75</v>
      </c>
      <c r="B22" s="43"/>
      <c r="C22" s="43"/>
      <c r="D22" s="79">
        <v>2157.52583009</v>
      </c>
      <c r="E22" s="64"/>
      <c r="F22" s="79">
        <v>12354.39911129</v>
      </c>
      <c r="G22" s="79">
        <v>12754.60624304</v>
      </c>
      <c r="H22" s="65">
        <v>400.20713174999946</v>
      </c>
      <c r="I22" s="80">
        <v>3.2393896954832302E-2</v>
      </c>
      <c r="J22" s="119"/>
      <c r="K22" s="79">
        <v>22338.807147610001</v>
      </c>
      <c r="L22" s="126">
        <v>22545.750000000007</v>
      </c>
      <c r="M22" s="100">
        <v>206.94285239000601</v>
      </c>
      <c r="N22" s="127">
        <v>9.2638273396861148E-3</v>
      </c>
    </row>
    <row r="23" spans="1:14" ht="15" customHeight="1" x14ac:dyDescent="0.25">
      <c r="A23" s="77">
        <v>20</v>
      </c>
      <c r="B23" s="21" t="s">
        <v>76</v>
      </c>
      <c r="C23" s="70"/>
      <c r="D23" s="123">
        <v>1087.6703181799999</v>
      </c>
      <c r="E23" s="82"/>
      <c r="F23" s="123">
        <v>5621.8709793500002</v>
      </c>
      <c r="G23" s="123">
        <v>5797.0806742699997</v>
      </c>
      <c r="H23" s="124">
        <v>175.20969491999949</v>
      </c>
      <c r="I23" s="75">
        <v>3.1165726777361513E-2</v>
      </c>
      <c r="J23" s="72"/>
      <c r="K23" s="123">
        <v>9803.9388879699982</v>
      </c>
      <c r="L23" s="123">
        <v>9864.854000000003</v>
      </c>
      <c r="M23" s="26">
        <v>60.915112030004821</v>
      </c>
      <c r="N23" s="125">
        <v>6.2133304507590026E-3</v>
      </c>
    </row>
    <row r="24" spans="1:14" ht="15" customHeight="1" x14ac:dyDescent="0.25">
      <c r="A24" s="77">
        <v>21</v>
      </c>
      <c r="B24" s="21" t="s">
        <v>78</v>
      </c>
      <c r="C24" s="70"/>
      <c r="D24" s="123">
        <v>2.0900145299999937</v>
      </c>
      <c r="E24" s="82"/>
      <c r="F24" s="123">
        <v>554.19774652999945</v>
      </c>
      <c r="G24" s="123">
        <v>642.40461062999987</v>
      </c>
      <c r="H24" s="124">
        <v>88.206864100000416</v>
      </c>
      <c r="I24" s="75">
        <v>0.15916135468303572</v>
      </c>
      <c r="J24" s="72"/>
      <c r="K24" s="123">
        <v>1311.6388841200001</v>
      </c>
      <c r="L24" s="123">
        <v>1453.6929999999993</v>
      </c>
      <c r="M24" s="26">
        <v>142.05411587999924</v>
      </c>
      <c r="N24" s="125">
        <v>0.10830276351200552</v>
      </c>
    </row>
    <row r="25" spans="1:14" ht="15" customHeight="1" x14ac:dyDescent="0.25">
      <c r="A25" s="77">
        <v>22</v>
      </c>
      <c r="B25" s="21" t="s">
        <v>80</v>
      </c>
      <c r="C25" s="70"/>
      <c r="D25" s="123">
        <v>6.6818804600000004</v>
      </c>
      <c r="E25" s="82"/>
      <c r="F25" s="123">
        <v>36.954893490000003</v>
      </c>
      <c r="G25" s="123">
        <v>37.717573969999997</v>
      </c>
      <c r="H25" s="124">
        <v>0.76268047999999311</v>
      </c>
      <c r="I25" s="75">
        <v>2.0638145803515195E-2</v>
      </c>
      <c r="J25" s="72"/>
      <c r="K25" s="123">
        <v>63.436532030000002</v>
      </c>
      <c r="L25" s="123">
        <v>64.599000000000004</v>
      </c>
      <c r="M25" s="26">
        <v>1.1624679700000016</v>
      </c>
      <c r="N25" s="125">
        <v>1.8324897859332223E-2</v>
      </c>
    </row>
    <row r="26" spans="1:14" ht="15" customHeight="1" x14ac:dyDescent="0.25">
      <c r="A26" s="77">
        <v>23</v>
      </c>
      <c r="B26" s="21" t="s">
        <v>82</v>
      </c>
      <c r="C26" s="70"/>
      <c r="D26" s="123">
        <v>160.10741458999996</v>
      </c>
      <c r="E26" s="82"/>
      <c r="F26" s="123">
        <v>1290.8730011200007</v>
      </c>
      <c r="G26" s="123">
        <v>1230.9018421399999</v>
      </c>
      <c r="H26" s="124">
        <v>-59.971158980000837</v>
      </c>
      <c r="I26" s="75">
        <v>-4.6457830420163715E-2</v>
      </c>
      <c r="J26" s="72"/>
      <c r="K26" s="123">
        <v>2192.6099859400006</v>
      </c>
      <c r="L26" s="123">
        <v>2130.3489999999997</v>
      </c>
      <c r="M26" s="26">
        <v>-62.260985940000865</v>
      </c>
      <c r="N26" s="125">
        <v>-2.8395832518891329E-2</v>
      </c>
    </row>
    <row r="27" spans="1:14" ht="15" customHeight="1" x14ac:dyDescent="0.25">
      <c r="A27" s="77">
        <v>24</v>
      </c>
      <c r="B27" s="21" t="s">
        <v>84</v>
      </c>
      <c r="C27" s="70"/>
      <c r="D27" s="123">
        <v>1.1987136199999999</v>
      </c>
      <c r="E27" s="82"/>
      <c r="F27" s="123">
        <v>30.326741419999998</v>
      </c>
      <c r="G27" s="123">
        <v>35.756260239999982</v>
      </c>
      <c r="H27" s="124">
        <v>5.4295188199999842</v>
      </c>
      <c r="I27" s="75">
        <v>0.17903403286247244</v>
      </c>
      <c r="J27" s="72"/>
      <c r="K27" s="123">
        <v>63.841380700000009</v>
      </c>
      <c r="L27" s="123">
        <v>74.491</v>
      </c>
      <c r="M27" s="26">
        <v>10.649619299999991</v>
      </c>
      <c r="N27" s="125">
        <v>0.1668137371596663</v>
      </c>
    </row>
    <row r="28" spans="1:14" ht="15" customHeight="1" x14ac:dyDescent="0.25">
      <c r="A28" s="77">
        <v>25</v>
      </c>
      <c r="B28" s="21" t="s">
        <v>86</v>
      </c>
      <c r="C28" s="70"/>
      <c r="D28" s="123">
        <v>899.77748871000006</v>
      </c>
      <c r="E28" s="82"/>
      <c r="F28" s="123">
        <v>4820.1757493800005</v>
      </c>
      <c r="G28" s="123">
        <v>5010.7452817900003</v>
      </c>
      <c r="H28" s="124">
        <v>190.56953240999974</v>
      </c>
      <c r="I28" s="75">
        <v>3.9535805812580982E-2</v>
      </c>
      <c r="J28" s="72"/>
      <c r="K28" s="123">
        <v>8903.3414768500024</v>
      </c>
      <c r="L28" s="123">
        <v>8957.7640000000047</v>
      </c>
      <c r="M28" s="26">
        <v>54.422523150002235</v>
      </c>
      <c r="N28" s="125">
        <v>6.1125952870064726E-3</v>
      </c>
    </row>
    <row r="29" spans="1:14" ht="15" customHeight="1" x14ac:dyDescent="0.25">
      <c r="A29" s="78" t="s">
        <v>121</v>
      </c>
      <c r="B29" s="43"/>
      <c r="C29" s="43"/>
      <c r="D29" s="79">
        <v>7.2934534999999983</v>
      </c>
      <c r="E29" s="64"/>
      <c r="F29" s="79">
        <v>73.484808510000036</v>
      </c>
      <c r="G29" s="79">
        <v>46.616736019999998</v>
      </c>
      <c r="H29" s="65">
        <v>-26.868072490000038</v>
      </c>
      <c r="I29" s="80">
        <v>-0.36562757711131211</v>
      </c>
      <c r="J29" s="119"/>
      <c r="K29" s="79">
        <v>126.43509892000006</v>
      </c>
      <c r="L29" s="126">
        <v>93.445999999999998</v>
      </c>
      <c r="M29" s="100">
        <v>-32.98909892000006</v>
      </c>
      <c r="N29" s="127">
        <v>-0.26091725479546957</v>
      </c>
    </row>
    <row r="30" spans="1:14" ht="15" customHeight="1" x14ac:dyDescent="0.25">
      <c r="A30" s="77">
        <v>30</v>
      </c>
      <c r="B30" s="21" t="s">
        <v>89</v>
      </c>
      <c r="C30" s="70"/>
      <c r="D30" s="123">
        <v>6.7309924399999979</v>
      </c>
      <c r="E30" s="82"/>
      <c r="F30" s="123">
        <v>68.80371853000004</v>
      </c>
      <c r="G30" s="123">
        <v>40.80330635</v>
      </c>
      <c r="H30" s="124">
        <v>-28.000412180000041</v>
      </c>
      <c r="I30" s="75">
        <v>-0.40696073959710766</v>
      </c>
      <c r="J30" s="72"/>
      <c r="K30" s="123">
        <v>117.24039509000005</v>
      </c>
      <c r="L30" s="123">
        <v>79.924999999999997</v>
      </c>
      <c r="M30" s="26">
        <v>-37.315395090000052</v>
      </c>
      <c r="N30" s="125">
        <v>-0.31828104179753691</v>
      </c>
    </row>
    <row r="31" spans="1:14" ht="15" customHeight="1" x14ac:dyDescent="0.25">
      <c r="A31" s="77">
        <v>31</v>
      </c>
      <c r="B31" s="21" t="s">
        <v>91</v>
      </c>
      <c r="C31" s="70"/>
      <c r="D31" s="123">
        <v>0.14139007000000001</v>
      </c>
      <c r="E31" s="82"/>
      <c r="F31" s="123">
        <v>1.9003575400000003</v>
      </c>
      <c r="G31" s="123">
        <v>2.0672305400000002</v>
      </c>
      <c r="H31" s="124">
        <v>0.16687299999999983</v>
      </c>
      <c r="I31" s="75">
        <v>8.7811370485576967E-2</v>
      </c>
      <c r="J31" s="72"/>
      <c r="K31" s="123">
        <v>2.5616012700000002</v>
      </c>
      <c r="L31" s="123">
        <v>6.2919999999999998</v>
      </c>
      <c r="M31" s="26">
        <v>3.7303987299999997</v>
      </c>
      <c r="N31" s="125">
        <v>1.4562761088887184</v>
      </c>
    </row>
    <row r="32" spans="1:14" ht="15" customHeight="1" x14ac:dyDescent="0.25">
      <c r="A32" s="77">
        <v>32</v>
      </c>
      <c r="B32" s="21" t="s">
        <v>93</v>
      </c>
      <c r="C32" s="70"/>
      <c r="D32" s="123">
        <v>0.38083760999999999</v>
      </c>
      <c r="E32" s="82"/>
      <c r="F32" s="123">
        <v>2.0468256399999989</v>
      </c>
      <c r="G32" s="123">
        <v>2.7878687999999991</v>
      </c>
      <c r="H32" s="124">
        <v>0.74104316000000026</v>
      </c>
      <c r="I32" s="75">
        <v>0.36204508362519872</v>
      </c>
      <c r="J32" s="72"/>
      <c r="K32" s="123">
        <v>4.2007802999999999</v>
      </c>
      <c r="L32" s="123">
        <v>6.2190000000000012</v>
      </c>
      <c r="M32" s="26">
        <v>2.0182197000000013</v>
      </c>
      <c r="N32" s="125">
        <v>0.48043924125239346</v>
      </c>
    </row>
    <row r="33" spans="1:14" ht="15" customHeight="1" x14ac:dyDescent="0.25">
      <c r="A33" s="77">
        <v>33</v>
      </c>
      <c r="B33" s="21" t="s">
        <v>95</v>
      </c>
      <c r="C33" s="70"/>
      <c r="D33" s="123">
        <v>4.0233379999999999E-2</v>
      </c>
      <c r="E33" s="82"/>
      <c r="F33" s="123">
        <v>0.73390679999999997</v>
      </c>
      <c r="G33" s="123">
        <v>0.95833033000000001</v>
      </c>
      <c r="H33" s="124">
        <v>0.22442353000000004</v>
      </c>
      <c r="I33" s="75">
        <v>0.30579295627183178</v>
      </c>
      <c r="J33" s="72"/>
      <c r="K33" s="123">
        <v>2.4292476399999998</v>
      </c>
      <c r="L33" s="123">
        <v>1.002</v>
      </c>
      <c r="M33" s="26">
        <v>-1.4272476399999998</v>
      </c>
      <c r="N33" s="125">
        <v>-0.58752661379553706</v>
      </c>
    </row>
    <row r="34" spans="1:14" ht="15" customHeight="1" x14ac:dyDescent="0.25">
      <c r="A34" s="77">
        <v>34</v>
      </c>
      <c r="B34" s="21" t="s">
        <v>97</v>
      </c>
      <c r="C34" s="70"/>
      <c r="D34" s="123">
        <v>0</v>
      </c>
      <c r="E34" s="82"/>
      <c r="F34" s="123">
        <v>0</v>
      </c>
      <c r="G34" s="123">
        <v>0</v>
      </c>
      <c r="H34" s="124">
        <v>0</v>
      </c>
      <c r="I34" s="75" t="s">
        <v>40</v>
      </c>
      <c r="J34" s="72"/>
      <c r="K34" s="123">
        <v>3.0746200000000001E-3</v>
      </c>
      <c r="L34" s="123">
        <v>8.0000000000000002E-3</v>
      </c>
      <c r="M34" s="26">
        <v>4.92538E-3</v>
      </c>
      <c r="N34" s="125" t="s">
        <v>40</v>
      </c>
    </row>
    <row r="35" spans="1:14" ht="15" customHeight="1" x14ac:dyDescent="0.25">
      <c r="A35" s="78" t="s">
        <v>98</v>
      </c>
      <c r="B35" s="43"/>
      <c r="C35" s="43"/>
      <c r="D35" s="79">
        <v>993.35090231999993</v>
      </c>
      <c r="E35" s="64"/>
      <c r="F35" s="79">
        <v>3267.490870300001</v>
      </c>
      <c r="G35" s="79">
        <v>2732.2594496500001</v>
      </c>
      <c r="H35" s="65">
        <v>-535.23142065000093</v>
      </c>
      <c r="I35" s="80">
        <v>-0.16380502406755282</v>
      </c>
      <c r="J35" s="119"/>
      <c r="K35" s="79">
        <v>5284.9510400300005</v>
      </c>
      <c r="L35" s="126">
        <v>4755.1499999999987</v>
      </c>
      <c r="M35" s="100">
        <v>-529.80104003000179</v>
      </c>
      <c r="N35" s="127">
        <v>-0.10024710465945852</v>
      </c>
    </row>
    <row r="36" spans="1:14" ht="15" customHeight="1" x14ac:dyDescent="0.25">
      <c r="A36" s="77">
        <v>40</v>
      </c>
      <c r="B36" s="21" t="s">
        <v>100</v>
      </c>
      <c r="C36" s="70"/>
      <c r="D36" s="123">
        <v>774.10872143000006</v>
      </c>
      <c r="E36" s="82"/>
      <c r="F36" s="123">
        <v>55.918729569999996</v>
      </c>
      <c r="G36" s="123">
        <v>1303.5016451600002</v>
      </c>
      <c r="H36" s="124">
        <v>1247.5829155900001</v>
      </c>
      <c r="I36" s="75" t="s">
        <v>40</v>
      </c>
      <c r="J36" s="72"/>
      <c r="K36" s="123">
        <v>72.883429839999991</v>
      </c>
      <c r="L36" s="123">
        <v>1286.5110000000006</v>
      </c>
      <c r="M36" s="26">
        <v>1213.6275701600007</v>
      </c>
      <c r="N36" s="125" t="s">
        <v>40</v>
      </c>
    </row>
    <row r="37" spans="1:14" ht="15" customHeight="1" x14ac:dyDescent="0.25">
      <c r="A37" s="77">
        <v>41</v>
      </c>
      <c r="B37" s="21" t="s">
        <v>102</v>
      </c>
      <c r="C37" s="70"/>
      <c r="D37" s="123">
        <v>32.90054619</v>
      </c>
      <c r="E37" s="82"/>
      <c r="F37" s="123">
        <v>281.62755694000003</v>
      </c>
      <c r="G37" s="123">
        <v>259.95415912999994</v>
      </c>
      <c r="H37" s="124">
        <v>-21.673397810000097</v>
      </c>
      <c r="I37" s="75">
        <v>-7.6957660129181038E-2</v>
      </c>
      <c r="J37" s="72"/>
      <c r="K37" s="123">
        <v>1030.6247620900001</v>
      </c>
      <c r="L37" s="123">
        <v>1167.9199999999992</v>
      </c>
      <c r="M37" s="26">
        <v>137.29523790999906</v>
      </c>
      <c r="N37" s="125">
        <v>0.13321554358113663</v>
      </c>
    </row>
    <row r="38" spans="1:14" ht="15" customHeight="1" x14ac:dyDescent="0.25">
      <c r="A38" s="77">
        <v>42</v>
      </c>
      <c r="B38" s="21" t="s">
        <v>104</v>
      </c>
      <c r="C38" s="70"/>
      <c r="D38" s="123">
        <v>15.794235180000001</v>
      </c>
      <c r="E38" s="82"/>
      <c r="F38" s="123">
        <v>220.64899989999995</v>
      </c>
      <c r="G38" s="123">
        <v>222.59534913999991</v>
      </c>
      <c r="H38" s="124">
        <v>1.9463492399999609</v>
      </c>
      <c r="I38" s="75">
        <v>8.8210199950240487E-3</v>
      </c>
      <c r="J38" s="72"/>
      <c r="K38" s="123">
        <v>521.67524886000001</v>
      </c>
      <c r="L38" s="123">
        <v>478.61400000000003</v>
      </c>
      <c r="M38" s="26">
        <v>-43.061248859999978</v>
      </c>
      <c r="N38" s="125">
        <v>-8.2544166996805668E-2</v>
      </c>
    </row>
    <row r="39" spans="1:14" ht="15" customHeight="1" x14ac:dyDescent="0.25">
      <c r="A39" s="77">
        <v>43</v>
      </c>
      <c r="B39" s="21" t="s">
        <v>106</v>
      </c>
      <c r="C39" s="70"/>
      <c r="D39" s="123">
        <v>23.60789728</v>
      </c>
      <c r="E39" s="82"/>
      <c r="F39" s="123">
        <v>146.96355057999997</v>
      </c>
      <c r="G39" s="123">
        <v>143.90626345999999</v>
      </c>
      <c r="H39" s="124">
        <v>-3.0572871199999838</v>
      </c>
      <c r="I39" s="75">
        <v>-2.0803029784829175E-2</v>
      </c>
      <c r="J39" s="72"/>
      <c r="K39" s="123">
        <v>316.45562273000007</v>
      </c>
      <c r="L39" s="123">
        <v>404.97199999999987</v>
      </c>
      <c r="M39" s="26">
        <v>88.516377269999793</v>
      </c>
      <c r="N39" s="125">
        <v>0.27971181711478699</v>
      </c>
    </row>
    <row r="40" spans="1:14" ht="15" customHeight="1" x14ac:dyDescent="0.25">
      <c r="A40" s="77">
        <v>44</v>
      </c>
      <c r="B40" s="21" t="s">
        <v>108</v>
      </c>
      <c r="C40" s="70"/>
      <c r="D40" s="123">
        <v>69.941305029999995</v>
      </c>
      <c r="E40" s="82"/>
      <c r="F40" s="123">
        <v>469.23769489</v>
      </c>
      <c r="G40" s="123">
        <v>485.14359096999993</v>
      </c>
      <c r="H40" s="124">
        <v>15.905896079999934</v>
      </c>
      <c r="I40" s="75">
        <v>3.3897311007225595E-2</v>
      </c>
      <c r="J40" s="72"/>
      <c r="K40" s="123">
        <v>894.63006270000005</v>
      </c>
      <c r="L40" s="123">
        <v>907.697</v>
      </c>
      <c r="M40" s="26">
        <v>13.06693729999995</v>
      </c>
      <c r="N40" s="125">
        <v>1.4605967141953391E-2</v>
      </c>
    </row>
    <row r="41" spans="1:14" ht="15" customHeight="1" x14ac:dyDescent="0.25">
      <c r="A41" s="77">
        <v>45</v>
      </c>
      <c r="B41" s="21" t="s">
        <v>110</v>
      </c>
      <c r="C41" s="70"/>
      <c r="D41" s="123">
        <v>72.075318469999985</v>
      </c>
      <c r="E41" s="82"/>
      <c r="F41" s="123">
        <v>2073.0943384200009</v>
      </c>
      <c r="G41" s="123">
        <v>312.23556305</v>
      </c>
      <c r="H41" s="124">
        <v>-1760.8587753700008</v>
      </c>
      <c r="I41" s="75">
        <v>-0.84938670794500903</v>
      </c>
      <c r="J41" s="72"/>
      <c r="K41" s="123">
        <v>2428.68191381</v>
      </c>
      <c r="L41" s="123">
        <v>509.43099999999993</v>
      </c>
      <c r="M41" s="26">
        <v>-1919.2509138099999</v>
      </c>
      <c r="N41" s="125">
        <v>-0.7902438367481277</v>
      </c>
    </row>
    <row r="42" spans="1:14" ht="15" customHeight="1" x14ac:dyDescent="0.25">
      <c r="A42" s="77">
        <v>46</v>
      </c>
      <c r="B42" s="21" t="s">
        <v>112</v>
      </c>
      <c r="C42" s="70"/>
      <c r="D42" s="123">
        <v>4.9228787399999998</v>
      </c>
      <c r="E42" s="82"/>
      <c r="F42" s="123">
        <v>20</v>
      </c>
      <c r="G42" s="123">
        <v>4.9228787399999998</v>
      </c>
      <c r="H42" s="124">
        <v>-15.07712126</v>
      </c>
      <c r="I42" s="75">
        <v>-0.75385606299999997</v>
      </c>
      <c r="J42" s="72"/>
      <c r="K42" s="123">
        <v>20</v>
      </c>
      <c r="L42" s="123">
        <v>5.0000000000000001E-3</v>
      </c>
      <c r="M42" s="26">
        <v>-19.995000000000001</v>
      </c>
      <c r="N42" s="125" t="s">
        <v>40</v>
      </c>
    </row>
    <row r="43" spans="1:14" ht="15" customHeight="1" x14ac:dyDescent="0.25">
      <c r="A43" s="78" t="s">
        <v>122</v>
      </c>
      <c r="B43" s="43"/>
      <c r="C43" s="43"/>
      <c r="D43" s="79">
        <v>15.971516749999999</v>
      </c>
      <c r="E43" s="64"/>
      <c r="F43" s="79">
        <v>1488.3886234799995</v>
      </c>
      <c r="G43" s="79">
        <v>1119.2278270500001</v>
      </c>
      <c r="H43" s="65">
        <v>-369.16079642999944</v>
      </c>
      <c r="I43" s="80">
        <v>-0.24802715541245202</v>
      </c>
      <c r="J43" s="119"/>
      <c r="K43" s="79">
        <v>1940.6914975899999</v>
      </c>
      <c r="L43" s="126">
        <v>4094.098</v>
      </c>
      <c r="M43" s="100">
        <v>2153.40650241</v>
      </c>
      <c r="N43" s="127">
        <v>1.1096078408568055</v>
      </c>
    </row>
    <row r="44" spans="1:14" ht="15" customHeight="1" x14ac:dyDescent="0.25">
      <c r="A44" s="129">
        <v>51</v>
      </c>
      <c r="B44" s="130" t="s">
        <v>115</v>
      </c>
      <c r="C44" s="131"/>
      <c r="D44" s="132">
        <v>15.971516749999999</v>
      </c>
      <c r="E44" s="82"/>
      <c r="F44" s="132">
        <v>1488.3886234799995</v>
      </c>
      <c r="G44" s="132">
        <v>1119.2278270500001</v>
      </c>
      <c r="H44" s="133">
        <v>-369.16079642999944</v>
      </c>
      <c r="I44" s="134">
        <v>-0.24802715541245202</v>
      </c>
      <c r="J44" s="72"/>
      <c r="K44" s="132">
        <v>1940.6914975899999</v>
      </c>
      <c r="L44" s="132">
        <v>4094.098</v>
      </c>
      <c r="M44" s="135">
        <v>2153.40650241</v>
      </c>
      <c r="N44" s="136">
        <v>1.1096078408568055</v>
      </c>
    </row>
    <row r="45" spans="1:14" ht="15" customHeight="1" x14ac:dyDescent="0.25">
      <c r="A45" s="87">
        <v>58</v>
      </c>
      <c r="B45" s="45" t="s">
        <v>117</v>
      </c>
      <c r="C45" s="88"/>
      <c r="D45" s="137">
        <v>0</v>
      </c>
      <c r="E45" s="138"/>
      <c r="F45" s="137">
        <v>0</v>
      </c>
      <c r="G45" s="137">
        <v>0</v>
      </c>
      <c r="H45" s="139">
        <v>0</v>
      </c>
      <c r="I45" s="92" t="s">
        <v>40</v>
      </c>
      <c r="J45" s="90"/>
      <c r="K45" s="137">
        <v>0</v>
      </c>
      <c r="L45" s="137">
        <v>0</v>
      </c>
      <c r="M45" s="140">
        <v>0</v>
      </c>
      <c r="N45" s="141" t="s">
        <v>40</v>
      </c>
    </row>
    <row r="46" spans="1:14" ht="15" customHeight="1" x14ac:dyDescent="0.25">
      <c r="A46" s="142" t="s">
        <v>36</v>
      </c>
      <c r="B46" s="143"/>
      <c r="C46" s="144"/>
      <c r="D46" s="143"/>
      <c r="E46" s="144"/>
      <c r="F46" s="144"/>
      <c r="G46" s="143"/>
      <c r="H46" s="143"/>
      <c r="I46" s="143"/>
      <c r="J46" s="143"/>
      <c r="K46" s="143"/>
      <c r="L46" s="143"/>
      <c r="M46" s="143"/>
      <c r="N46" s="143"/>
    </row>
    <row r="47" spans="1:14" ht="15" customHeight="1" x14ac:dyDescent="0.25">
      <c r="A47" s="146"/>
      <c r="B47" s="146"/>
      <c r="C47" s="147"/>
      <c r="D47" s="64"/>
      <c r="E47" s="64"/>
      <c r="F47" s="64"/>
      <c r="G47" s="64"/>
      <c r="H47" s="64"/>
      <c r="I47" s="64"/>
      <c r="J47" s="64"/>
      <c r="K47" s="64"/>
      <c r="L47" s="148"/>
      <c r="M47" s="21"/>
      <c r="N47" s="21"/>
    </row>
    <row r="48" spans="1:14" ht="15" customHeight="1" x14ac:dyDescent="0.25">
      <c r="A48" s="21"/>
      <c r="B48" s="21"/>
      <c r="C48" s="21"/>
      <c r="D48" s="22"/>
      <c r="E48" s="22"/>
      <c r="F48" s="22"/>
      <c r="G48" s="21"/>
      <c r="H48" s="21"/>
      <c r="I48" s="21"/>
      <c r="J48" s="21"/>
      <c r="K48" s="21"/>
      <c r="L48" s="148"/>
      <c r="M48" s="21"/>
      <c r="N48" s="21"/>
    </row>
    <row r="49" spans="1:14" ht="15" customHeight="1" x14ac:dyDescent="0.25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</row>
    <row r="50" spans="1:14" ht="15" customHeight="1" x14ac:dyDescent="0.25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49"/>
      <c r="M51" s="1"/>
      <c r="N51" s="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73" fitToHeight="0" orientation="portrait" r:id="rId1"/>
  <headerFooter alignWithMargins="0"/>
  <customProperties>
    <customPr name="_pios_id" r:id="rId2"/>
  </customProperties>
  <ignoredErrors>
    <ignoredError sqref="A7:A12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36A2F-5BE8-4547-A15E-79B8510047AA}">
  <sheetPr codeName="Tabelle37">
    <pageSetUpPr fitToPage="1"/>
  </sheetPr>
  <dimension ref="A1:N38"/>
  <sheetViews>
    <sheetView showGridLines="0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394" t="s">
        <v>324</v>
      </c>
    </row>
    <row r="2" spans="1:14" ht="15" customHeight="1" x14ac:dyDescent="0.25">
      <c r="A2" s="501" t="s">
        <v>44</v>
      </c>
      <c r="B2" s="501"/>
      <c r="C2" s="501"/>
      <c r="D2" s="114" t="s">
        <v>11</v>
      </c>
      <c r="E2" s="46"/>
      <c r="F2" s="507" t="s">
        <v>12</v>
      </c>
      <c r="G2" s="507"/>
      <c r="H2" s="507"/>
      <c r="I2" s="507"/>
      <c r="J2" s="46"/>
      <c r="K2" s="497" t="s">
        <v>13</v>
      </c>
      <c r="L2" s="497"/>
      <c r="M2" s="497"/>
      <c r="N2" s="497"/>
    </row>
    <row r="3" spans="1:14" ht="15" customHeight="1" x14ac:dyDescent="0.25">
      <c r="A3" s="502"/>
      <c r="B3" s="502"/>
      <c r="C3" s="502"/>
      <c r="D3" s="47" t="s">
        <v>37</v>
      </c>
      <c r="E3" s="47"/>
      <c r="F3" s="508" t="s">
        <v>38</v>
      </c>
      <c r="G3" s="508" t="e">
        <v>#N/A</v>
      </c>
      <c r="H3" s="499" t="s">
        <v>14</v>
      </c>
      <c r="I3" s="499"/>
      <c r="J3" s="47"/>
      <c r="K3" s="7" t="s">
        <v>6</v>
      </c>
      <c r="L3" s="48" t="s">
        <v>7</v>
      </c>
      <c r="M3" s="511" t="s">
        <v>14</v>
      </c>
      <c r="N3" s="511"/>
    </row>
    <row r="4" spans="1:14" ht="15" customHeight="1" x14ac:dyDescent="0.25">
      <c r="A4" s="528"/>
      <c r="B4" s="528"/>
      <c r="C4" s="528"/>
      <c r="D4" s="151">
        <v>2025</v>
      </c>
      <c r="E4" s="50"/>
      <c r="F4" s="49">
        <v>2024</v>
      </c>
      <c r="G4" s="49">
        <v>2025</v>
      </c>
      <c r="H4" s="51" t="s">
        <v>15</v>
      </c>
      <c r="I4" s="51" t="s">
        <v>16</v>
      </c>
      <c r="J4" s="49"/>
      <c r="K4" s="49">
        <v>2024</v>
      </c>
      <c r="L4" s="49">
        <v>2025</v>
      </c>
      <c r="M4" s="51" t="s">
        <v>15</v>
      </c>
      <c r="N4" s="51" t="s">
        <v>16</v>
      </c>
    </row>
    <row r="5" spans="1:14" ht="15" customHeight="1" x14ac:dyDescent="0.25">
      <c r="A5" s="52" t="s">
        <v>17</v>
      </c>
      <c r="B5" s="53"/>
      <c r="C5" s="53"/>
      <c r="D5" s="152">
        <v>9004.0411224200034</v>
      </c>
      <c r="E5" s="42"/>
      <c r="F5" s="15">
        <v>68489.519323590037</v>
      </c>
      <c r="G5" s="15">
        <v>69842.756550170277</v>
      </c>
      <c r="H5" s="153">
        <v>1353.2372265802405</v>
      </c>
      <c r="I5" s="58">
        <v>1.9758311051748523E-2</v>
      </c>
      <c r="J5" s="42"/>
      <c r="K5" s="57">
        <v>120687.2767960401</v>
      </c>
      <c r="L5" s="57">
        <v>123233.41899999998</v>
      </c>
      <c r="M5" s="153">
        <v>2546.1422039598838</v>
      </c>
      <c r="N5" s="58">
        <v>2.1097022582279523E-2</v>
      </c>
    </row>
    <row r="6" spans="1:14" ht="15" customHeight="1" x14ac:dyDescent="0.25">
      <c r="A6" s="154" t="s">
        <v>123</v>
      </c>
      <c r="B6" s="154"/>
      <c r="C6" s="155"/>
      <c r="D6" s="156">
        <v>110.71372000999995</v>
      </c>
      <c r="E6" s="64"/>
      <c r="F6" s="156">
        <v>729.25255518000074</v>
      </c>
      <c r="G6" s="156">
        <v>817.27738057000067</v>
      </c>
      <c r="H6" s="157">
        <v>88.024825389999933</v>
      </c>
      <c r="I6" s="158">
        <v>0.12070554263368027</v>
      </c>
      <c r="J6" s="119"/>
      <c r="K6" s="159">
        <v>1578.5088109300018</v>
      </c>
      <c r="L6" s="159">
        <v>1596.1339999999998</v>
      </c>
      <c r="M6" s="157">
        <v>17.625189069997987</v>
      </c>
      <c r="N6" s="158">
        <v>1.116572105772029E-2</v>
      </c>
    </row>
    <row r="7" spans="1:14" ht="15" customHeight="1" x14ac:dyDescent="0.25">
      <c r="A7" s="154" t="s">
        <v>124</v>
      </c>
      <c r="B7" s="154"/>
      <c r="C7" s="155"/>
      <c r="D7" s="156">
        <v>30.12316212</v>
      </c>
      <c r="E7" s="64"/>
      <c r="F7" s="156">
        <v>178.13329426999999</v>
      </c>
      <c r="G7" s="156">
        <v>169.02926727999997</v>
      </c>
      <c r="H7" s="157">
        <v>-9.1040269900000226</v>
      </c>
      <c r="I7" s="158">
        <v>-5.1107947154454325E-2</v>
      </c>
      <c r="J7" s="119"/>
      <c r="K7" s="159">
        <v>542.92160975000002</v>
      </c>
      <c r="L7" s="159">
        <v>562.40699999999993</v>
      </c>
      <c r="M7" s="157">
        <v>19.485390249999909</v>
      </c>
      <c r="N7" s="158">
        <v>3.5889877838851225E-2</v>
      </c>
    </row>
    <row r="8" spans="1:14" ht="15" customHeight="1" x14ac:dyDescent="0.25">
      <c r="A8" s="154" t="s">
        <v>125</v>
      </c>
      <c r="B8" s="154"/>
      <c r="C8" s="155"/>
      <c r="D8" s="156">
        <v>8863.2042402900042</v>
      </c>
      <c r="E8" s="64"/>
      <c r="F8" s="156">
        <v>67582.133474140035</v>
      </c>
      <c r="G8" s="156">
        <v>68856.449902320281</v>
      </c>
      <c r="H8" s="157">
        <v>1274.3164281802456</v>
      </c>
      <c r="I8" s="158">
        <v>1.8855818286172665E-2</v>
      </c>
      <c r="J8" s="119"/>
      <c r="K8" s="159">
        <v>118565.8463753601</v>
      </c>
      <c r="L8" s="159">
        <v>121074.87799999998</v>
      </c>
      <c r="M8" s="157">
        <v>2509.031624639887</v>
      </c>
      <c r="N8" s="158">
        <v>2.116150393509364E-2</v>
      </c>
    </row>
    <row r="9" spans="1:14" ht="15" customHeight="1" x14ac:dyDescent="0.25">
      <c r="A9" s="69"/>
      <c r="B9" s="160" t="s">
        <v>126</v>
      </c>
      <c r="C9" s="70"/>
      <c r="D9" s="71">
        <v>965.607816939999</v>
      </c>
      <c r="E9" s="72"/>
      <c r="F9" s="161">
        <v>6949.1962742100222</v>
      </c>
      <c r="G9" s="161">
        <v>7326.2681299799842</v>
      </c>
      <c r="H9" s="162">
        <v>377.07185576996199</v>
      </c>
      <c r="I9" s="75">
        <v>5.4261218260499788E-2</v>
      </c>
      <c r="J9" s="163"/>
      <c r="K9" s="161">
        <v>12204.17113495999</v>
      </c>
      <c r="L9" s="161">
        <v>12781.147000000001</v>
      </c>
      <c r="M9" s="162">
        <v>576.97586504001083</v>
      </c>
      <c r="N9" s="75">
        <v>4.7276939880596114E-2</v>
      </c>
    </row>
    <row r="10" spans="1:14" ht="15" customHeight="1" outlineLevel="1" x14ac:dyDescent="0.25">
      <c r="A10" s="69"/>
      <c r="B10" s="69"/>
      <c r="C10" s="70" t="s">
        <v>127</v>
      </c>
      <c r="D10" s="71">
        <v>633.44448699000009</v>
      </c>
      <c r="E10" s="72"/>
      <c r="F10" s="161">
        <v>4698.5395886699989</v>
      </c>
      <c r="G10" s="161">
        <v>5019.4176781299984</v>
      </c>
      <c r="H10" s="162">
        <v>320.8780894599995</v>
      </c>
      <c r="I10" s="75">
        <v>6.8293154373703979E-2</v>
      </c>
      <c r="J10" s="163"/>
      <c r="K10" s="161">
        <v>8298.6571766399975</v>
      </c>
      <c r="L10" s="161">
        <v>8867.0209999999988</v>
      </c>
      <c r="M10" s="162">
        <v>568.36382336000133</v>
      </c>
      <c r="N10" s="75">
        <v>6.8488649580548566E-2</v>
      </c>
    </row>
    <row r="11" spans="1:14" ht="15" customHeight="1" outlineLevel="1" x14ac:dyDescent="0.25">
      <c r="A11" s="69"/>
      <c r="B11" s="69"/>
      <c r="C11" s="70" t="s">
        <v>128</v>
      </c>
      <c r="D11" s="71">
        <v>89.555110389999996</v>
      </c>
      <c r="E11" s="72"/>
      <c r="F11" s="161">
        <v>586.7961959999999</v>
      </c>
      <c r="G11" s="161">
        <v>583.43766768000012</v>
      </c>
      <c r="H11" s="162">
        <v>-3.3585283199997775</v>
      </c>
      <c r="I11" s="75">
        <v>-5.7235004979476756E-3</v>
      </c>
      <c r="J11" s="163"/>
      <c r="K11" s="161">
        <v>941.9268917099995</v>
      </c>
      <c r="L11" s="161">
        <v>900.31899999999973</v>
      </c>
      <c r="M11" s="162">
        <v>-41.607891709999762</v>
      </c>
      <c r="N11" s="75">
        <v>-4.4173164686341693E-2</v>
      </c>
    </row>
    <row r="12" spans="1:14" ht="15" customHeight="1" outlineLevel="1" x14ac:dyDescent="0.25">
      <c r="A12" s="69"/>
      <c r="B12" s="69"/>
      <c r="C12" s="70" t="s">
        <v>129</v>
      </c>
      <c r="D12" s="71">
        <v>45.503265349999992</v>
      </c>
      <c r="E12" s="72"/>
      <c r="F12" s="161">
        <v>300.24469751000004</v>
      </c>
      <c r="G12" s="161">
        <v>295.52277838999998</v>
      </c>
      <c r="H12" s="162">
        <v>-4.7219191200000523</v>
      </c>
      <c r="I12" s="75">
        <v>-1.572690262029619E-2</v>
      </c>
      <c r="J12" s="163"/>
      <c r="K12" s="161">
        <v>537.65190517999986</v>
      </c>
      <c r="L12" s="161">
        <v>546.66199999999958</v>
      </c>
      <c r="M12" s="162">
        <v>9.0100948199997219</v>
      </c>
      <c r="N12" s="75">
        <v>1.675823099145024E-2</v>
      </c>
    </row>
    <row r="13" spans="1:14" ht="15" customHeight="1" outlineLevel="1" x14ac:dyDescent="0.25">
      <c r="A13" s="69"/>
      <c r="B13" s="69"/>
      <c r="C13" s="70" t="s">
        <v>130</v>
      </c>
      <c r="D13" s="71">
        <v>172.42783566000003</v>
      </c>
      <c r="E13" s="72"/>
      <c r="F13" s="161">
        <v>1234.6798622499994</v>
      </c>
      <c r="G13" s="161">
        <v>1298.1681444300007</v>
      </c>
      <c r="H13" s="162">
        <v>63.488282180001306</v>
      </c>
      <c r="I13" s="75">
        <v>5.1420845290458095E-2</v>
      </c>
      <c r="J13" s="163"/>
      <c r="K13" s="161">
        <v>2166.1289879700007</v>
      </c>
      <c r="L13" s="161">
        <v>2239.4520000000002</v>
      </c>
      <c r="M13" s="162">
        <v>73.323012029999518</v>
      </c>
      <c r="N13" s="75">
        <v>3.3849790311293759E-2</v>
      </c>
    </row>
    <row r="14" spans="1:14" ht="15" customHeight="1" outlineLevel="1" x14ac:dyDescent="0.25">
      <c r="A14" s="69"/>
      <c r="B14" s="69"/>
      <c r="C14" s="70" t="s">
        <v>131</v>
      </c>
      <c r="D14" s="71">
        <v>17.900785199999998</v>
      </c>
      <c r="E14" s="72"/>
      <c r="F14" s="161">
        <v>82.493163620000033</v>
      </c>
      <c r="G14" s="161">
        <v>86.373693709999941</v>
      </c>
      <c r="H14" s="162">
        <v>3.8805300899999082</v>
      </c>
      <c r="I14" s="75">
        <v>4.7040626395119745E-2</v>
      </c>
      <c r="J14" s="163"/>
      <c r="K14" s="161">
        <v>175.37589854000004</v>
      </c>
      <c r="L14" s="161">
        <v>145.083</v>
      </c>
      <c r="M14" s="162">
        <v>-30.292898540000039</v>
      </c>
      <c r="N14" s="75">
        <v>-0.17273125208302653</v>
      </c>
    </row>
    <row r="15" spans="1:14" ht="15" customHeight="1" outlineLevel="1" x14ac:dyDescent="0.25">
      <c r="A15" s="69"/>
      <c r="B15" s="69"/>
      <c r="C15" s="70" t="s">
        <v>132</v>
      </c>
      <c r="D15" s="71">
        <v>3.5102209600000003</v>
      </c>
      <c r="E15" s="72"/>
      <c r="F15" s="161">
        <v>24.201108440000024</v>
      </c>
      <c r="G15" s="161">
        <v>20.953656880000029</v>
      </c>
      <c r="H15" s="162">
        <v>-3.2474515599999947</v>
      </c>
      <c r="I15" s="75">
        <v>-0.13418606705767855</v>
      </c>
      <c r="J15" s="163"/>
      <c r="K15" s="161">
        <v>46.301333190000008</v>
      </c>
      <c r="L15" s="161">
        <v>42.561000000000007</v>
      </c>
      <c r="M15" s="162">
        <v>-3.7403331900000012</v>
      </c>
      <c r="N15" s="75">
        <v>-8.0782408028108876E-2</v>
      </c>
    </row>
    <row r="16" spans="1:14" ht="15" customHeight="1" outlineLevel="1" x14ac:dyDescent="0.25">
      <c r="A16" s="77"/>
      <c r="B16" s="77"/>
      <c r="C16" s="70" t="s">
        <v>133</v>
      </c>
      <c r="D16" s="71">
        <v>3.26611239</v>
      </c>
      <c r="E16" s="72"/>
      <c r="F16" s="161">
        <v>22.241657720000003</v>
      </c>
      <c r="G16" s="161">
        <v>22.394510760000024</v>
      </c>
      <c r="H16" s="162">
        <v>0.15285304000002142</v>
      </c>
      <c r="I16" s="75">
        <v>6.8723762376117215E-3</v>
      </c>
      <c r="J16" s="163"/>
      <c r="K16" s="161">
        <v>38.128941730000001</v>
      </c>
      <c r="L16" s="161">
        <v>40.049000000000014</v>
      </c>
      <c r="M16" s="162">
        <v>1.9200582700000126</v>
      </c>
      <c r="N16" s="75">
        <v>5.0356977741380815E-2</v>
      </c>
    </row>
    <row r="17" spans="1:14" ht="15" customHeight="1" x14ac:dyDescent="0.25">
      <c r="A17" s="77"/>
      <c r="B17" s="2" t="s">
        <v>134</v>
      </c>
      <c r="C17" s="70"/>
      <c r="D17" s="71">
        <v>531.24090300000034</v>
      </c>
      <c r="E17" s="72"/>
      <c r="F17" s="161">
        <v>4032.1450129099958</v>
      </c>
      <c r="G17" s="161">
        <v>3913.1118115700106</v>
      </c>
      <c r="H17" s="162">
        <v>-119.03320133998523</v>
      </c>
      <c r="I17" s="75">
        <v>-2.9521061608366872E-2</v>
      </c>
      <c r="J17" s="163"/>
      <c r="K17" s="161">
        <v>8267.6311782799967</v>
      </c>
      <c r="L17" s="161">
        <v>8505.3080000000118</v>
      </c>
      <c r="M17" s="162">
        <v>237.67682172001514</v>
      </c>
      <c r="N17" s="75">
        <v>2.874787428162251E-2</v>
      </c>
    </row>
    <row r="18" spans="1:14" ht="15" customHeight="1" outlineLevel="1" x14ac:dyDescent="0.25">
      <c r="A18" s="77"/>
      <c r="B18" s="77"/>
      <c r="C18" s="2" t="s">
        <v>135</v>
      </c>
      <c r="D18" s="71">
        <v>0.29691259000000003</v>
      </c>
      <c r="E18" s="72"/>
      <c r="F18" s="161">
        <v>55.833132169999963</v>
      </c>
      <c r="G18" s="161">
        <v>2.1453781499999995</v>
      </c>
      <c r="H18" s="162">
        <v>-53.687754019999964</v>
      </c>
      <c r="I18" s="75">
        <v>-0.96157517827465278</v>
      </c>
      <c r="J18" s="163"/>
      <c r="K18" s="161">
        <v>82.297941850000029</v>
      </c>
      <c r="L18" s="161">
        <v>10.444999999999999</v>
      </c>
      <c r="M18" s="162">
        <v>-71.852941850000036</v>
      </c>
      <c r="N18" s="75">
        <v>-0.87308309581985011</v>
      </c>
    </row>
    <row r="19" spans="1:14" ht="15" customHeight="1" outlineLevel="1" x14ac:dyDescent="0.25">
      <c r="A19" s="77"/>
      <c r="B19" s="77"/>
      <c r="C19" s="2" t="s">
        <v>136</v>
      </c>
      <c r="D19" s="71">
        <v>0.99319753000000011</v>
      </c>
      <c r="E19" s="72"/>
      <c r="F19" s="161">
        <v>8.3086465000000018</v>
      </c>
      <c r="G19" s="161">
        <v>6.9351787399999996</v>
      </c>
      <c r="H19" s="162">
        <v>-1.3734677600000023</v>
      </c>
      <c r="I19" s="75">
        <v>-0.16530583651621256</v>
      </c>
      <c r="J19" s="163"/>
      <c r="K19" s="161">
        <v>14.221676329999999</v>
      </c>
      <c r="L19" s="161">
        <v>14.080999999999994</v>
      </c>
      <c r="M19" s="162">
        <v>-0.14067633000000512</v>
      </c>
      <c r="N19" s="75">
        <v>-9.8916841261008637E-3</v>
      </c>
    </row>
    <row r="20" spans="1:14" ht="15" customHeight="1" outlineLevel="1" x14ac:dyDescent="0.25">
      <c r="A20" s="77"/>
      <c r="B20" s="77"/>
      <c r="C20" s="2" t="s">
        <v>137</v>
      </c>
      <c r="D20" s="71">
        <v>44.213594099999995</v>
      </c>
      <c r="E20" s="72"/>
      <c r="F20" s="161">
        <v>621.44928691999951</v>
      </c>
      <c r="G20" s="161">
        <v>643.90276152999957</v>
      </c>
      <c r="H20" s="162">
        <v>22.453474610000058</v>
      </c>
      <c r="I20" s="75">
        <v>3.61308236771547E-2</v>
      </c>
      <c r="J20" s="163"/>
      <c r="K20" s="161">
        <v>1311.9358236799997</v>
      </c>
      <c r="L20" s="161">
        <v>1383.6239999999998</v>
      </c>
      <c r="M20" s="162">
        <v>71.688176320000139</v>
      </c>
      <c r="N20" s="75">
        <v>5.4643051150866206E-2</v>
      </c>
    </row>
    <row r="21" spans="1:14" ht="15" customHeight="1" outlineLevel="1" x14ac:dyDescent="0.25">
      <c r="A21" s="77"/>
      <c r="B21" s="77"/>
      <c r="C21" s="2" t="s">
        <v>138</v>
      </c>
      <c r="D21" s="71">
        <v>24.424736570000011</v>
      </c>
      <c r="E21" s="72"/>
      <c r="F21" s="161">
        <v>132.27303330000009</v>
      </c>
      <c r="G21" s="161">
        <v>142.36376095999998</v>
      </c>
      <c r="H21" s="162">
        <v>10.090727659999885</v>
      </c>
      <c r="I21" s="75">
        <v>7.628711165271107E-2</v>
      </c>
      <c r="J21" s="163"/>
      <c r="K21" s="161">
        <v>388.24180983000008</v>
      </c>
      <c r="L21" s="161">
        <v>390.76300000000003</v>
      </c>
      <c r="M21" s="162">
        <v>2.5211901699999544</v>
      </c>
      <c r="N21" s="75">
        <v>6.4938656944337758E-3</v>
      </c>
    </row>
    <row r="22" spans="1:14" ht="15" customHeight="1" outlineLevel="1" x14ac:dyDescent="0.25">
      <c r="A22" s="77"/>
      <c r="B22" s="77"/>
      <c r="C22" s="2" t="s">
        <v>139</v>
      </c>
      <c r="D22" s="71">
        <v>9.7107184800000041</v>
      </c>
      <c r="E22" s="72"/>
      <c r="F22" s="161">
        <v>68.656056269999979</v>
      </c>
      <c r="G22" s="161">
        <v>67.813958029999995</v>
      </c>
      <c r="H22" s="162">
        <v>-0.84209823999998434</v>
      </c>
      <c r="I22" s="75">
        <v>-1.2265461865276772E-2</v>
      </c>
      <c r="J22" s="163"/>
      <c r="K22" s="161">
        <v>139.49719115000008</v>
      </c>
      <c r="L22" s="161">
        <v>138.43500000000006</v>
      </c>
      <c r="M22" s="162">
        <v>-1.0621911500000181</v>
      </c>
      <c r="N22" s="75">
        <v>-7.6144267941413712E-3</v>
      </c>
    </row>
    <row r="23" spans="1:14" ht="15" customHeight="1" outlineLevel="1" x14ac:dyDescent="0.25">
      <c r="A23" s="77"/>
      <c r="B23" s="77"/>
      <c r="C23" s="2" t="s">
        <v>140</v>
      </c>
      <c r="D23" s="71">
        <v>11.501417939999998</v>
      </c>
      <c r="E23" s="72"/>
      <c r="F23" s="161">
        <v>65.212047819999967</v>
      </c>
      <c r="G23" s="161">
        <v>65.638747019999983</v>
      </c>
      <c r="H23" s="162">
        <v>0.42669920000001582</v>
      </c>
      <c r="I23" s="75">
        <v>6.5432571781491866E-3</v>
      </c>
      <c r="J23" s="163"/>
      <c r="K23" s="161">
        <v>113.89072992000008</v>
      </c>
      <c r="L23" s="161">
        <v>111.60500000000002</v>
      </c>
      <c r="M23" s="162">
        <v>-2.2857299200000654</v>
      </c>
      <c r="N23" s="75">
        <v>-2.006949926131496E-2</v>
      </c>
    </row>
    <row r="24" spans="1:14" ht="15" customHeight="1" outlineLevel="1" x14ac:dyDescent="0.25">
      <c r="A24" s="77"/>
      <c r="B24" s="77"/>
      <c r="C24" s="2" t="s">
        <v>141</v>
      </c>
      <c r="D24" s="71">
        <v>291.27998413999995</v>
      </c>
      <c r="E24" s="72"/>
      <c r="F24" s="161">
        <v>1716.7895393699996</v>
      </c>
      <c r="G24" s="161">
        <v>1749.3582209300009</v>
      </c>
      <c r="H24" s="162">
        <v>32.568681560001323</v>
      </c>
      <c r="I24" s="75">
        <v>1.8970689658298401E-2</v>
      </c>
      <c r="J24" s="163"/>
      <c r="K24" s="161">
        <v>3582.23842909</v>
      </c>
      <c r="L24" s="161">
        <v>3829.4710000000023</v>
      </c>
      <c r="M24" s="162">
        <v>247.23257091000232</v>
      </c>
      <c r="N24" s="75">
        <v>6.9016224297724138E-2</v>
      </c>
    </row>
    <row r="25" spans="1:14" ht="15" customHeight="1" outlineLevel="1" x14ac:dyDescent="0.25">
      <c r="A25" s="77"/>
      <c r="B25" s="77"/>
      <c r="C25" s="2" t="s">
        <v>142</v>
      </c>
      <c r="D25" s="71">
        <v>26.856341289999996</v>
      </c>
      <c r="E25" s="72"/>
      <c r="F25" s="161">
        <v>193.35842514000004</v>
      </c>
      <c r="G25" s="161">
        <v>197.64351428999996</v>
      </c>
      <c r="H25" s="162">
        <v>4.2850891499999193</v>
      </c>
      <c r="I25" s="75">
        <v>2.2161378005107979E-2</v>
      </c>
      <c r="J25" s="163"/>
      <c r="K25" s="161">
        <v>363.63305685000006</v>
      </c>
      <c r="L25" s="161">
        <v>373.07600000000008</v>
      </c>
      <c r="M25" s="162">
        <v>9.4429431500000192</v>
      </c>
      <c r="N25" s="75">
        <v>2.5968329809727075E-2</v>
      </c>
    </row>
    <row r="26" spans="1:14" ht="15" customHeight="1" outlineLevel="1" x14ac:dyDescent="0.25">
      <c r="A26" s="77"/>
      <c r="B26" s="77"/>
      <c r="C26" s="2" t="s">
        <v>143</v>
      </c>
      <c r="D26" s="71">
        <v>9.5056546399999995</v>
      </c>
      <c r="E26" s="72"/>
      <c r="F26" s="161">
        <v>288.65980063999979</v>
      </c>
      <c r="G26" s="161">
        <v>288.44142663000054</v>
      </c>
      <c r="H26" s="162">
        <v>-0.21837400999925194</v>
      </c>
      <c r="I26" s="75">
        <v>-7.5650994532350246E-4</v>
      </c>
      <c r="J26" s="163"/>
      <c r="K26" s="161">
        <v>552.63490515000035</v>
      </c>
      <c r="L26" s="161">
        <v>553.64599999999973</v>
      </c>
      <c r="M26" s="162">
        <v>1.011094849999381</v>
      </c>
      <c r="N26" s="75">
        <v>1.8295891927508912E-3</v>
      </c>
    </row>
    <row r="27" spans="1:14" ht="15" customHeight="1" outlineLevel="1" x14ac:dyDescent="0.25">
      <c r="A27" s="77"/>
      <c r="B27" s="77"/>
      <c r="C27" s="2" t="s">
        <v>144</v>
      </c>
      <c r="D27" s="71">
        <v>12.657695129999997</v>
      </c>
      <c r="E27" s="72"/>
      <c r="F27" s="161">
        <v>86.978475039999978</v>
      </c>
      <c r="G27" s="161">
        <v>83.013568389999975</v>
      </c>
      <c r="H27" s="162">
        <v>-3.9649066500000032</v>
      </c>
      <c r="I27" s="75">
        <v>-4.5584917971677519E-2</v>
      </c>
      <c r="J27" s="163"/>
      <c r="K27" s="161">
        <v>180.98405961999998</v>
      </c>
      <c r="L27" s="161">
        <v>174.68200000000007</v>
      </c>
      <c r="M27" s="162">
        <v>-6.302059619999909</v>
      </c>
      <c r="N27" s="75">
        <v>-3.482107558661196E-2</v>
      </c>
    </row>
    <row r="28" spans="1:14" ht="15" customHeight="1" outlineLevel="1" x14ac:dyDescent="0.25">
      <c r="A28" s="77"/>
      <c r="B28" s="77"/>
      <c r="C28" s="2" t="s">
        <v>145</v>
      </c>
      <c r="D28" s="71">
        <v>9.1038903799999957</v>
      </c>
      <c r="E28" s="72"/>
      <c r="F28" s="161">
        <v>62.15761161999999</v>
      </c>
      <c r="G28" s="161">
        <v>63.910807690000006</v>
      </c>
      <c r="H28" s="162">
        <v>1.7531960700000155</v>
      </c>
      <c r="I28" s="75">
        <v>2.8205653729396207E-2</v>
      </c>
      <c r="J28" s="163"/>
      <c r="K28" s="161">
        <v>108.22390520000002</v>
      </c>
      <c r="L28" s="161">
        <v>113.411</v>
      </c>
      <c r="M28" s="162">
        <v>5.1870947999999828</v>
      </c>
      <c r="N28" s="75">
        <v>4.7929288731672681E-2</v>
      </c>
    </row>
    <row r="29" spans="1:14" ht="15" customHeight="1" outlineLevel="1" x14ac:dyDescent="0.25">
      <c r="A29" s="77"/>
      <c r="B29" s="77"/>
      <c r="C29" s="2" t="s">
        <v>146</v>
      </c>
      <c r="D29" s="71">
        <v>3.7673235799999998</v>
      </c>
      <c r="E29" s="72"/>
      <c r="F29" s="161">
        <v>42.172600719999956</v>
      </c>
      <c r="G29" s="161">
        <v>32.246396140000002</v>
      </c>
      <c r="H29" s="162">
        <v>-9.9262045799999541</v>
      </c>
      <c r="I29" s="75">
        <v>-0.23537093777791485</v>
      </c>
      <c r="J29" s="163"/>
      <c r="K29" s="161">
        <v>102.38872856999994</v>
      </c>
      <c r="L29" s="161">
        <v>103.07000000000001</v>
      </c>
      <c r="M29" s="162">
        <v>0.6812714300000664</v>
      </c>
      <c r="N29" s="75">
        <v>6.6537737064906732E-3</v>
      </c>
    </row>
    <row r="30" spans="1:14" ht="15" customHeight="1" outlineLevel="1" x14ac:dyDescent="0.25">
      <c r="A30" s="77"/>
      <c r="B30" s="77"/>
      <c r="C30" s="2" t="s">
        <v>147</v>
      </c>
      <c r="D30" s="71">
        <v>86.929436629999984</v>
      </c>
      <c r="E30" s="72"/>
      <c r="F30" s="161">
        <v>690.2963574000006</v>
      </c>
      <c r="G30" s="161">
        <v>569.69809306999957</v>
      </c>
      <c r="H30" s="162">
        <v>-120.59826433000103</v>
      </c>
      <c r="I30" s="75">
        <v>-0.17470505680231907</v>
      </c>
      <c r="J30" s="163"/>
      <c r="K30" s="161">
        <v>1327.4429210399994</v>
      </c>
      <c r="L30" s="161">
        <v>1308.9989999999987</v>
      </c>
      <c r="M30" s="162">
        <v>-18.44392104000076</v>
      </c>
      <c r="N30" s="75">
        <v>-1.3894323249357243E-2</v>
      </c>
    </row>
    <row r="31" spans="1:14" ht="15" customHeight="1" x14ac:dyDescent="0.25">
      <c r="A31" s="77"/>
      <c r="B31" s="2" t="s">
        <v>148</v>
      </c>
      <c r="C31" s="70"/>
      <c r="D31" s="71">
        <v>6427.7700655600056</v>
      </c>
      <c r="E31" s="72"/>
      <c r="F31" s="161">
        <v>50988.288121590005</v>
      </c>
      <c r="G31" s="161">
        <v>52155.599255919951</v>
      </c>
      <c r="H31" s="162">
        <v>1167.3111343299461</v>
      </c>
      <c r="I31" s="75">
        <v>2.2893711033135755E-2</v>
      </c>
      <c r="J31" s="163"/>
      <c r="K31" s="161">
        <v>90728.507579479978</v>
      </c>
      <c r="L31" s="161">
        <v>91403.948999999935</v>
      </c>
      <c r="M31" s="162">
        <v>675.44142051995732</v>
      </c>
      <c r="N31" s="75">
        <v>7.4446437899164941E-3</v>
      </c>
    </row>
    <row r="32" spans="1:14" ht="15" customHeight="1" outlineLevel="1" x14ac:dyDescent="0.25">
      <c r="A32" s="77"/>
      <c r="B32" s="77"/>
      <c r="C32" s="2" t="s">
        <v>149</v>
      </c>
      <c r="D32" s="71">
        <v>3568.2470603399993</v>
      </c>
      <c r="E32" s="72"/>
      <c r="F32" s="161">
        <v>29468.976339599962</v>
      </c>
      <c r="G32" s="161">
        <v>31365.287928950016</v>
      </c>
      <c r="H32" s="162">
        <v>1896.3115893500544</v>
      </c>
      <c r="I32" s="75">
        <v>6.4349421829146491E-2</v>
      </c>
      <c r="J32" s="163"/>
      <c r="K32" s="161">
        <v>51165.392461759999</v>
      </c>
      <c r="L32" s="161">
        <v>54613.642999999982</v>
      </c>
      <c r="M32" s="162">
        <v>3448.2505382399831</v>
      </c>
      <c r="N32" s="75">
        <v>6.7394196982210941E-2</v>
      </c>
    </row>
    <row r="33" spans="1:14" ht="15" customHeight="1" outlineLevel="1" x14ac:dyDescent="0.25">
      <c r="A33" s="77"/>
      <c r="B33" s="77"/>
      <c r="C33" s="2" t="s">
        <v>150</v>
      </c>
      <c r="D33" s="71">
        <v>100.48385508999999</v>
      </c>
      <c r="E33" s="72"/>
      <c r="F33" s="161">
        <v>611.09985939999945</v>
      </c>
      <c r="G33" s="161">
        <v>520.02291872000012</v>
      </c>
      <c r="H33" s="162">
        <v>-91.076940679999325</v>
      </c>
      <c r="I33" s="75">
        <v>-0.14903773790657071</v>
      </c>
      <c r="J33" s="163"/>
      <c r="K33" s="161">
        <v>879.68411918000015</v>
      </c>
      <c r="L33" s="161">
        <v>775.74599999999998</v>
      </c>
      <c r="M33" s="162">
        <v>-103.93811918000017</v>
      </c>
      <c r="N33" s="75">
        <v>-0.1181539110617188</v>
      </c>
    </row>
    <row r="34" spans="1:14" ht="15" customHeight="1" outlineLevel="1" x14ac:dyDescent="0.25">
      <c r="A34" s="77"/>
      <c r="B34" s="77"/>
      <c r="C34" s="2" t="s">
        <v>151</v>
      </c>
      <c r="D34" s="71">
        <v>917.39567367999996</v>
      </c>
      <c r="E34" s="72"/>
      <c r="F34" s="161">
        <v>7707.017687529994</v>
      </c>
      <c r="G34" s="161">
        <v>6317.9297246199985</v>
      </c>
      <c r="H34" s="162">
        <v>-1389.0879629099954</v>
      </c>
      <c r="I34" s="75">
        <v>-0.18023676851780801</v>
      </c>
      <c r="J34" s="163"/>
      <c r="K34" s="161">
        <v>13445.899476820001</v>
      </c>
      <c r="L34" s="161">
        <v>12266.148999999996</v>
      </c>
      <c r="M34" s="162">
        <v>-1179.7504768200051</v>
      </c>
      <c r="N34" s="75">
        <v>-8.774053969790796E-2</v>
      </c>
    </row>
    <row r="35" spans="1:14" ht="15" customHeight="1" outlineLevel="1" x14ac:dyDescent="0.25">
      <c r="A35" s="77"/>
      <c r="B35" s="77"/>
      <c r="C35" s="2" t="s">
        <v>152</v>
      </c>
      <c r="D35" s="71">
        <v>1826.1259452000006</v>
      </c>
      <c r="E35" s="72"/>
      <c r="F35" s="161">
        <v>13051.126895370015</v>
      </c>
      <c r="G35" s="161">
        <v>13811.634947410001</v>
      </c>
      <c r="H35" s="162">
        <v>760.50805203998607</v>
      </c>
      <c r="I35" s="75">
        <v>5.8271447219609973E-2</v>
      </c>
      <c r="J35" s="163"/>
      <c r="K35" s="161">
        <v>24881.670007600002</v>
      </c>
      <c r="L35" s="161">
        <v>23384.219000000001</v>
      </c>
      <c r="M35" s="162">
        <v>-1497.4510076000006</v>
      </c>
      <c r="N35" s="75">
        <v>-6.0182897978415806E-2</v>
      </c>
    </row>
    <row r="36" spans="1:14" ht="15" customHeight="1" outlineLevel="1" x14ac:dyDescent="0.25">
      <c r="A36" s="77"/>
      <c r="B36" s="77"/>
      <c r="C36" s="2" t="s">
        <v>153</v>
      </c>
      <c r="D36" s="71">
        <v>15.517531249999999</v>
      </c>
      <c r="E36" s="72"/>
      <c r="F36" s="161">
        <v>150.06733969000001</v>
      </c>
      <c r="G36" s="161">
        <v>140.72373622000001</v>
      </c>
      <c r="H36" s="162">
        <v>-9.343603470000005</v>
      </c>
      <c r="I36" s="75">
        <v>-6.2262738110114069E-2</v>
      </c>
      <c r="J36" s="163"/>
      <c r="K36" s="161">
        <v>355.86151412000004</v>
      </c>
      <c r="L36" s="161">
        <v>364.19200000000001</v>
      </c>
      <c r="M36" s="162">
        <v>8.3304858799999693</v>
      </c>
      <c r="N36" s="75">
        <v>2.3409347595792163E-2</v>
      </c>
    </row>
    <row r="37" spans="1:14" ht="15" customHeight="1" x14ac:dyDescent="0.25">
      <c r="A37" s="87"/>
      <c r="B37" s="164" t="s">
        <v>154</v>
      </c>
      <c r="C37" s="88"/>
      <c r="D37" s="89">
        <v>938.58545478999997</v>
      </c>
      <c r="E37" s="72"/>
      <c r="F37" s="91">
        <v>5612.5040654300028</v>
      </c>
      <c r="G37" s="91">
        <v>5461.4707048499995</v>
      </c>
      <c r="H37" s="165">
        <v>-151.03336058000332</v>
      </c>
      <c r="I37" s="92">
        <v>-2.6910156112008421E-2</v>
      </c>
      <c r="J37" s="166"/>
      <c r="K37" s="91">
        <v>7365.53648264</v>
      </c>
      <c r="L37" s="91">
        <v>8384.4740000000002</v>
      </c>
      <c r="M37" s="165">
        <v>1018.9375173600001</v>
      </c>
      <c r="N37" s="92">
        <v>0.13833853375942917</v>
      </c>
    </row>
    <row r="38" spans="1:14" ht="15" customHeight="1" x14ac:dyDescent="0.25">
      <c r="A38" s="1" t="s">
        <v>36</v>
      </c>
      <c r="B38" s="1"/>
      <c r="C38" s="1"/>
      <c r="D38" s="112"/>
      <c r="E38" s="1"/>
      <c r="F38" s="112"/>
      <c r="G38" s="112"/>
      <c r="H38" s="1"/>
      <c r="I38" s="167"/>
      <c r="J38" s="1"/>
      <c r="K38" s="112"/>
      <c r="L38" s="112"/>
      <c r="M38" s="1"/>
      <c r="N38" s="167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3" fitToHeight="0" orientation="portrait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735AE-0A20-4E18-BB13-96E1594A760F}">
  <sheetPr codeName="Tabelle38">
    <pageSetUpPr fitToPage="1"/>
  </sheetPr>
  <dimension ref="A1:N27"/>
  <sheetViews>
    <sheetView showGridLines="0" zoomScaleNormal="100" workbookViewId="0">
      <selection activeCell="A2" sqref="A2:C4"/>
    </sheetView>
  </sheetViews>
  <sheetFormatPr baseColWidth="10" defaultColWidth="17.875" defaultRowHeight="15.75" x14ac:dyDescent="0.25"/>
  <cols>
    <col min="1" max="2" width="1.875" customWidth="1"/>
    <col min="3" max="3" width="44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394" t="s">
        <v>325</v>
      </c>
    </row>
    <row r="2" spans="1:14" ht="15" customHeight="1" x14ac:dyDescent="0.25">
      <c r="A2" s="509" t="s">
        <v>155</v>
      </c>
      <c r="B2" s="509"/>
      <c r="C2" s="509"/>
      <c r="D2" s="114" t="s">
        <v>11</v>
      </c>
      <c r="E2" s="46"/>
      <c r="F2" s="507" t="s">
        <v>12</v>
      </c>
      <c r="G2" s="507"/>
      <c r="H2" s="507"/>
      <c r="I2" s="507"/>
      <c r="J2" s="46"/>
      <c r="K2" s="497" t="s">
        <v>13</v>
      </c>
      <c r="L2" s="497"/>
      <c r="M2" s="497"/>
      <c r="N2" s="497"/>
    </row>
    <row r="3" spans="1:14" ht="15" customHeight="1" x14ac:dyDescent="0.25">
      <c r="A3" s="510"/>
      <c r="B3" s="510"/>
      <c r="C3" s="510"/>
      <c r="D3" s="47" t="s">
        <v>37</v>
      </c>
      <c r="E3" s="47"/>
      <c r="F3" s="508" t="s">
        <v>38</v>
      </c>
      <c r="G3" s="508" t="e">
        <v>#N/A</v>
      </c>
      <c r="H3" s="499" t="s">
        <v>14</v>
      </c>
      <c r="I3" s="499"/>
      <c r="J3" s="47"/>
      <c r="K3" s="7" t="s">
        <v>6</v>
      </c>
      <c r="L3" s="48" t="s">
        <v>7</v>
      </c>
      <c r="M3" s="511" t="s">
        <v>14</v>
      </c>
      <c r="N3" s="511"/>
    </row>
    <row r="4" spans="1:14" ht="15" customHeight="1" x14ac:dyDescent="0.25">
      <c r="A4" s="530"/>
      <c r="B4" s="530"/>
      <c r="C4" s="530"/>
      <c r="D4" s="110">
        <v>2025</v>
      </c>
      <c r="E4" s="111"/>
      <c r="F4" s="110">
        <v>2024</v>
      </c>
      <c r="G4" s="110">
        <v>2025</v>
      </c>
      <c r="H4" s="11" t="s">
        <v>15</v>
      </c>
      <c r="I4" s="11" t="s">
        <v>16</v>
      </c>
      <c r="J4" s="110"/>
      <c r="K4" s="110">
        <v>2024</v>
      </c>
      <c r="L4" s="110">
        <v>2025</v>
      </c>
      <c r="M4" s="11" t="s">
        <v>15</v>
      </c>
      <c r="N4" s="11" t="s">
        <v>16</v>
      </c>
    </row>
    <row r="5" spans="1:14" ht="15" customHeight="1" x14ac:dyDescent="0.25">
      <c r="A5" s="529" t="s">
        <v>30</v>
      </c>
      <c r="B5" s="529"/>
      <c r="C5" s="529"/>
      <c r="D5" s="168">
        <v>6687.4050636500024</v>
      </c>
      <c r="E5" s="169"/>
      <c r="F5" s="168">
        <v>52777.884657179886</v>
      </c>
      <c r="G5" s="168">
        <v>53792.659824470036</v>
      </c>
      <c r="H5" s="170">
        <v>1014.7751672901504</v>
      </c>
      <c r="I5" s="171">
        <v>1.9227280022336091E-2</v>
      </c>
      <c r="J5" s="169"/>
      <c r="K5" s="168">
        <v>101567.89254096005</v>
      </c>
      <c r="L5" s="168">
        <v>105101.05600000019</v>
      </c>
      <c r="M5" s="170">
        <v>3533.1634590401372</v>
      </c>
      <c r="N5" s="171">
        <v>3.4786223979347497E-2</v>
      </c>
    </row>
    <row r="6" spans="1:14" ht="15" customHeight="1" x14ac:dyDescent="0.25">
      <c r="A6" s="78" t="s">
        <v>156</v>
      </c>
      <c r="B6" s="78"/>
      <c r="C6" s="78"/>
      <c r="D6" s="172">
        <v>6.0862870600000001</v>
      </c>
      <c r="E6" s="173"/>
      <c r="F6" s="174">
        <v>27.226086749999997</v>
      </c>
      <c r="G6" s="172">
        <v>14.997626199999999</v>
      </c>
      <c r="H6" s="175">
        <v>-12.228460549999998</v>
      </c>
      <c r="I6" s="176">
        <v>-0.44914499326643031</v>
      </c>
      <c r="J6" s="173"/>
      <c r="K6" s="137">
        <v>28.43858504</v>
      </c>
      <c r="L6" s="137">
        <v>4.323999999999999</v>
      </c>
      <c r="M6" s="175">
        <v>-24.114585040000001</v>
      </c>
      <c r="N6" s="176">
        <v>-0.84795305413690159</v>
      </c>
    </row>
    <row r="7" spans="1:14" ht="15" customHeight="1" x14ac:dyDescent="0.25">
      <c r="A7" s="78" t="s">
        <v>157</v>
      </c>
      <c r="B7" s="78"/>
      <c r="C7" s="78"/>
      <c r="D7" s="172">
        <v>23.837863409999997</v>
      </c>
      <c r="E7" s="173"/>
      <c r="F7" s="177">
        <v>82.950866090000034</v>
      </c>
      <c r="G7" s="177">
        <v>85.982001699999998</v>
      </c>
      <c r="H7" s="178">
        <v>3.0311356099999642</v>
      </c>
      <c r="I7" s="179">
        <v>3.6541337696356813E-2</v>
      </c>
      <c r="J7" s="173"/>
      <c r="K7" s="180">
        <v>373.31172631000004</v>
      </c>
      <c r="L7" s="180">
        <v>189.62900000000002</v>
      </c>
      <c r="M7" s="178">
        <v>-183.68272631000002</v>
      </c>
      <c r="N7" s="179">
        <v>-0.49203577965688894</v>
      </c>
    </row>
    <row r="8" spans="1:14" ht="15" customHeight="1" x14ac:dyDescent="0.25">
      <c r="A8" s="61" t="s">
        <v>158</v>
      </c>
      <c r="B8" s="61"/>
      <c r="C8" s="61"/>
      <c r="D8" s="181">
        <v>6657.4809131800021</v>
      </c>
      <c r="E8" s="173"/>
      <c r="F8" s="181">
        <v>52667.707704339882</v>
      </c>
      <c r="G8" s="181">
        <v>53691.680196570036</v>
      </c>
      <c r="H8" s="182">
        <v>1023.9724922301539</v>
      </c>
      <c r="I8" s="183">
        <v>1.9442131371625537E-2</v>
      </c>
      <c r="J8" s="173"/>
      <c r="K8" s="181">
        <v>101166.14222961005</v>
      </c>
      <c r="L8" s="181">
        <v>104907.10300000019</v>
      </c>
      <c r="M8" s="182">
        <v>3740.960770390142</v>
      </c>
      <c r="N8" s="183">
        <v>3.6978387115914169E-2</v>
      </c>
    </row>
    <row r="9" spans="1:14" ht="15" customHeight="1" x14ac:dyDescent="0.25">
      <c r="A9" s="70"/>
      <c r="B9" s="2" t="s">
        <v>159</v>
      </c>
      <c r="C9" s="2"/>
      <c r="D9" s="123">
        <v>7794.0255095799994</v>
      </c>
      <c r="E9" s="82"/>
      <c r="F9" s="123">
        <v>59547.104485730008</v>
      </c>
      <c r="G9" s="123">
        <v>62107.41715483999</v>
      </c>
      <c r="H9" s="184">
        <v>2560.3126691099824</v>
      </c>
      <c r="I9" s="185">
        <v>4.299642595927633E-2</v>
      </c>
      <c r="J9" s="82"/>
      <c r="K9" s="123">
        <v>114268.77880649001</v>
      </c>
      <c r="L9" s="123">
        <v>117398.01</v>
      </c>
      <c r="M9" s="184">
        <v>3129.231193509986</v>
      </c>
      <c r="N9" s="185">
        <v>2.7384830976527885E-2</v>
      </c>
    </row>
    <row r="10" spans="1:14" ht="15" customHeight="1" x14ac:dyDescent="0.25">
      <c r="A10" s="70"/>
      <c r="B10" s="2" t="s">
        <v>160</v>
      </c>
      <c r="C10" s="2"/>
      <c r="D10" s="123">
        <v>-4505.6220550300004</v>
      </c>
      <c r="E10" s="82"/>
      <c r="F10" s="123">
        <v>-25034.281283879998</v>
      </c>
      <c r="G10" s="123">
        <v>-26072.509874100004</v>
      </c>
      <c r="H10" s="184">
        <v>-1038.2285902200056</v>
      </c>
      <c r="I10" s="185">
        <v>4.1472274695920186E-2</v>
      </c>
      <c r="J10" s="82"/>
      <c r="K10" s="123">
        <v>-44252.268802390005</v>
      </c>
      <c r="L10" s="123">
        <v>-45635.595999999998</v>
      </c>
      <c r="M10" s="184">
        <v>-1383.3271976099932</v>
      </c>
      <c r="N10" s="185">
        <v>3.126002880863088E-2</v>
      </c>
    </row>
    <row r="11" spans="1:14" ht="15" customHeight="1" x14ac:dyDescent="0.25">
      <c r="A11" s="70"/>
      <c r="B11" s="2" t="s">
        <v>161</v>
      </c>
      <c r="C11" s="2"/>
      <c r="D11" s="123">
        <v>1986.4563835200001</v>
      </c>
      <c r="E11" s="82"/>
      <c r="F11" s="123">
        <v>10207.331208289999</v>
      </c>
      <c r="G11" s="123">
        <v>10673.236658799999</v>
      </c>
      <c r="H11" s="184">
        <v>465.90545050999935</v>
      </c>
      <c r="I11" s="185">
        <v>4.5644198371030509E-2</v>
      </c>
      <c r="J11" s="82"/>
      <c r="K11" s="123">
        <v>17977.984603050001</v>
      </c>
      <c r="L11" s="123">
        <v>18536.629999999997</v>
      </c>
      <c r="M11" s="184">
        <v>558.64539694999621</v>
      </c>
      <c r="N11" s="185">
        <v>3.1073861129863323E-2</v>
      </c>
    </row>
    <row r="12" spans="1:14" ht="15" customHeight="1" x14ac:dyDescent="0.25">
      <c r="A12" s="70"/>
      <c r="B12" s="21"/>
      <c r="C12" s="21" t="s">
        <v>162</v>
      </c>
      <c r="D12" s="123">
        <v>1087.5403970499999</v>
      </c>
      <c r="E12" s="82"/>
      <c r="F12" s="123">
        <v>5401.0320501299993</v>
      </c>
      <c r="G12" s="123">
        <v>5674.8566594000004</v>
      </c>
      <c r="H12" s="184">
        <v>273.82460927000102</v>
      </c>
      <c r="I12" s="185">
        <v>5.0698571444953711E-2</v>
      </c>
      <c r="J12" s="82"/>
      <c r="K12" s="123">
        <v>9361.2156176099998</v>
      </c>
      <c r="L12" s="123">
        <v>9679.98</v>
      </c>
      <c r="M12" s="184">
        <v>318.76438238999981</v>
      </c>
      <c r="N12" s="185">
        <v>3.4051601352964367E-2</v>
      </c>
    </row>
    <row r="13" spans="1:14" ht="15" customHeight="1" x14ac:dyDescent="0.25">
      <c r="A13" s="70"/>
      <c r="B13" s="21"/>
      <c r="C13" s="21" t="s">
        <v>163</v>
      </c>
      <c r="D13" s="123">
        <v>891.74610600999995</v>
      </c>
      <c r="E13" s="82"/>
      <c r="F13" s="123">
        <v>4765.9672646699992</v>
      </c>
      <c r="G13" s="123">
        <v>4957.2534254299999</v>
      </c>
      <c r="H13" s="184">
        <v>191.28616076000071</v>
      </c>
      <c r="I13" s="185">
        <v>4.0135852836841845E-2</v>
      </c>
      <c r="J13" s="82"/>
      <c r="K13" s="123">
        <v>8547.8034534100007</v>
      </c>
      <c r="L13" s="123">
        <v>8788.1640000000007</v>
      </c>
      <c r="M13" s="184">
        <v>240.36054659000001</v>
      </c>
      <c r="N13" s="185">
        <v>2.8119568717283938E-2</v>
      </c>
    </row>
    <row r="14" spans="1:14" ht="15" customHeight="1" x14ac:dyDescent="0.25">
      <c r="A14" s="70"/>
      <c r="B14" s="21"/>
      <c r="C14" s="21" t="s">
        <v>164</v>
      </c>
      <c r="D14" s="123">
        <v>7.1698804599999999</v>
      </c>
      <c r="E14" s="82"/>
      <c r="F14" s="123">
        <v>40.331893489999999</v>
      </c>
      <c r="G14" s="123">
        <v>41.126573969999995</v>
      </c>
      <c r="H14" s="184">
        <v>0.79468047999999669</v>
      </c>
      <c r="I14" s="185">
        <v>1.9703525206348882E-2</v>
      </c>
      <c r="J14" s="82"/>
      <c r="K14" s="123">
        <v>68.965532030000006</v>
      </c>
      <c r="L14" s="123">
        <v>68.486000000000004</v>
      </c>
      <c r="M14" s="184">
        <v>-0.47953203000000144</v>
      </c>
      <c r="N14" s="185">
        <v>-6.9532129439877632E-3</v>
      </c>
    </row>
    <row r="15" spans="1:14" ht="15" customHeight="1" x14ac:dyDescent="0.25">
      <c r="A15" s="70"/>
      <c r="B15" s="2" t="s">
        <v>165</v>
      </c>
      <c r="C15" s="2"/>
      <c r="D15" s="123">
        <v>57.795771960000003</v>
      </c>
      <c r="E15" s="82"/>
      <c r="F15" s="123">
        <v>372.84051624000023</v>
      </c>
      <c r="G15" s="123">
        <v>416.5895925899996</v>
      </c>
      <c r="H15" s="184">
        <v>43.74907634999937</v>
      </c>
      <c r="I15" s="185">
        <v>0.11733992000439608</v>
      </c>
      <c r="J15" s="82"/>
      <c r="K15" s="123">
        <v>864.68490073999999</v>
      </c>
      <c r="L15" s="123">
        <v>881.755</v>
      </c>
      <c r="M15" s="184">
        <v>17.070099260000006</v>
      </c>
      <c r="N15" s="185">
        <v>1.974141013147257E-2</v>
      </c>
    </row>
    <row r="16" spans="1:14" ht="15" customHeight="1" x14ac:dyDescent="0.25">
      <c r="A16" s="70"/>
      <c r="B16" s="2" t="s">
        <v>166</v>
      </c>
      <c r="C16" s="2"/>
      <c r="D16" s="123">
        <v>161.21644480000003</v>
      </c>
      <c r="E16" s="82"/>
      <c r="F16" s="123">
        <v>981.72989757999915</v>
      </c>
      <c r="G16" s="123">
        <v>970.29844051000032</v>
      </c>
      <c r="H16" s="184">
        <v>-11.431457069998828</v>
      </c>
      <c r="I16" s="185">
        <v>-1.1644197755592223E-2</v>
      </c>
      <c r="J16" s="82"/>
      <c r="K16" s="123">
        <v>1584.1699420100003</v>
      </c>
      <c r="L16" s="123">
        <v>1721.9650000000004</v>
      </c>
      <c r="M16" s="184">
        <v>137.79505799000003</v>
      </c>
      <c r="N16" s="185">
        <v>8.6982497480772247E-2</v>
      </c>
    </row>
    <row r="17" spans="1:14" ht="15" customHeight="1" x14ac:dyDescent="0.25">
      <c r="A17" s="70"/>
      <c r="B17" s="2" t="s">
        <v>167</v>
      </c>
      <c r="C17" s="2"/>
      <c r="D17" s="123">
        <v>329.38969718999994</v>
      </c>
      <c r="E17" s="82"/>
      <c r="F17" s="123">
        <v>4274.925724579999</v>
      </c>
      <c r="G17" s="123">
        <v>3877.9407459200011</v>
      </c>
      <c r="H17" s="184">
        <v>-396.98497865999798</v>
      </c>
      <c r="I17" s="185">
        <v>-9.2863596758514633E-2</v>
      </c>
      <c r="J17" s="82"/>
      <c r="K17" s="123">
        <v>7692.5567849100016</v>
      </c>
      <c r="L17" s="123">
        <v>9764.9340000000066</v>
      </c>
      <c r="M17" s="184">
        <v>2072.3772150900049</v>
      </c>
      <c r="N17" s="185">
        <v>0.26940031423040711</v>
      </c>
    </row>
    <row r="18" spans="1:14" ht="15" customHeight="1" x14ac:dyDescent="0.25">
      <c r="A18" s="186"/>
      <c r="B18" s="187"/>
      <c r="C18" s="21" t="s">
        <v>168</v>
      </c>
      <c r="D18" s="123">
        <v>24.882807500000013</v>
      </c>
      <c r="E18" s="82"/>
      <c r="F18" s="123">
        <v>527.13210376000006</v>
      </c>
      <c r="G18" s="123">
        <v>388.6615276500001</v>
      </c>
      <c r="H18" s="184">
        <v>-138.47057610999997</v>
      </c>
      <c r="I18" s="185">
        <v>-0.26268666833664289</v>
      </c>
      <c r="J18" s="82"/>
      <c r="K18" s="123">
        <v>1170.41986718</v>
      </c>
      <c r="L18" s="123">
        <v>662.24399999999991</v>
      </c>
      <c r="M18" s="184">
        <v>-508.17586718000007</v>
      </c>
      <c r="N18" s="185">
        <v>-0.43418253690822495</v>
      </c>
    </row>
    <row r="19" spans="1:14" ht="15" customHeight="1" x14ac:dyDescent="0.25">
      <c r="A19" s="186"/>
      <c r="B19" s="187"/>
      <c r="C19" s="21" t="s">
        <v>169</v>
      </c>
      <c r="D19" s="123">
        <v>12.488845829999999</v>
      </c>
      <c r="E19" s="82"/>
      <c r="F19" s="123">
        <v>1263.1942115699999</v>
      </c>
      <c r="G19" s="123">
        <v>1043.6410012399997</v>
      </c>
      <c r="H19" s="184">
        <v>-219.55321033000018</v>
      </c>
      <c r="I19" s="185">
        <v>-0.17380796105542762</v>
      </c>
      <c r="J19" s="82"/>
      <c r="K19" s="123">
        <v>1631.79260032</v>
      </c>
      <c r="L19" s="123">
        <v>4026.6090000000004</v>
      </c>
      <c r="M19" s="184">
        <v>2394.8163996800004</v>
      </c>
      <c r="N19" s="185">
        <v>1.4675985166315675</v>
      </c>
    </row>
    <row r="20" spans="1:14" ht="15" customHeight="1" x14ac:dyDescent="0.25">
      <c r="A20" s="70"/>
      <c r="B20" s="187"/>
      <c r="C20" s="21" t="s">
        <v>170</v>
      </c>
      <c r="D20" s="123">
        <v>24.342390460000001</v>
      </c>
      <c r="E20" s="82"/>
      <c r="F20" s="123">
        <v>343.96205268999995</v>
      </c>
      <c r="G20" s="123">
        <v>228.92095701000008</v>
      </c>
      <c r="H20" s="184">
        <v>-115.04109567999987</v>
      </c>
      <c r="I20" s="185">
        <v>-0.33445868455635153</v>
      </c>
      <c r="J20" s="82"/>
      <c r="K20" s="123">
        <v>585.06289462999996</v>
      </c>
      <c r="L20" s="123">
        <v>632.52699999999982</v>
      </c>
      <c r="M20" s="184">
        <v>47.464105369999857</v>
      </c>
      <c r="N20" s="185">
        <v>8.11265007670956E-2</v>
      </c>
    </row>
    <row r="21" spans="1:14" ht="15" customHeight="1" x14ac:dyDescent="0.25">
      <c r="A21" s="70"/>
      <c r="B21" s="187"/>
      <c r="C21" s="21" t="s">
        <v>171</v>
      </c>
      <c r="D21" s="123">
        <v>21.954260230000003</v>
      </c>
      <c r="E21" s="82"/>
      <c r="F21" s="123">
        <v>173.60932213999999</v>
      </c>
      <c r="G21" s="123">
        <v>176.36840447999998</v>
      </c>
      <c r="H21" s="184">
        <v>2.759082339999992</v>
      </c>
      <c r="I21" s="185">
        <v>1.589247804202043E-2</v>
      </c>
      <c r="J21" s="82"/>
      <c r="K21" s="123">
        <v>315.54974675999995</v>
      </c>
      <c r="L21" s="123">
        <v>320.14</v>
      </c>
      <c r="M21" s="184">
        <v>4.5902532400000382</v>
      </c>
      <c r="N21" s="185">
        <v>1.4546844949589799E-2</v>
      </c>
    </row>
    <row r="22" spans="1:14" ht="15" customHeight="1" x14ac:dyDescent="0.25">
      <c r="A22" s="70"/>
      <c r="B22" s="187"/>
      <c r="C22" s="21" t="s">
        <v>172</v>
      </c>
      <c r="D22" s="123">
        <v>205.04749189999998</v>
      </c>
      <c r="E22" s="82"/>
      <c r="F22" s="123">
        <v>1656.4930675599999</v>
      </c>
      <c r="G22" s="123">
        <v>1725.1357402200001</v>
      </c>
      <c r="H22" s="184">
        <v>68.642672660000244</v>
      </c>
      <c r="I22" s="185">
        <v>4.1438551119993727E-2</v>
      </c>
      <c r="J22" s="82"/>
      <c r="K22" s="123">
        <v>3449.7698868100001</v>
      </c>
      <c r="L22" s="123">
        <v>3582.4640000000013</v>
      </c>
      <c r="M22" s="184">
        <v>132.69411319000119</v>
      </c>
      <c r="N22" s="185">
        <v>3.8464627364668491E-2</v>
      </c>
    </row>
    <row r="23" spans="1:14" ht="15" customHeight="1" x14ac:dyDescent="0.25">
      <c r="A23" s="70"/>
      <c r="B23" s="187"/>
      <c r="C23" s="21" t="s">
        <v>173</v>
      </c>
      <c r="D23" s="123">
        <v>40.673901270000002</v>
      </c>
      <c r="E23" s="82"/>
      <c r="F23" s="123">
        <v>310.53496685999994</v>
      </c>
      <c r="G23" s="123">
        <v>315.21311531999999</v>
      </c>
      <c r="H23" s="184">
        <v>4.6781484600000454</v>
      </c>
      <c r="I23" s="185">
        <v>1.5064804158138934E-2</v>
      </c>
      <c r="J23" s="82"/>
      <c r="K23" s="123">
        <v>539.96178921000001</v>
      </c>
      <c r="L23" s="123">
        <v>540.94999999999993</v>
      </c>
      <c r="M23" s="184">
        <v>0.98821078999992551</v>
      </c>
      <c r="N23" s="185">
        <v>1.8301494841805876E-3</v>
      </c>
    </row>
    <row r="24" spans="1:14" ht="15" customHeight="1" x14ac:dyDescent="0.25">
      <c r="A24" s="70"/>
      <c r="B24" s="2" t="s">
        <v>135</v>
      </c>
      <c r="C24" s="2"/>
      <c r="D24" s="123">
        <v>0.29175521000000004</v>
      </c>
      <c r="E24" s="82"/>
      <c r="F24" s="123">
        <v>25.597946239999999</v>
      </c>
      <c r="G24" s="123">
        <v>2.1291918999999999</v>
      </c>
      <c r="H24" s="184">
        <v>-23.46875434</v>
      </c>
      <c r="I24" s="185">
        <v>-0.91682176843262253</v>
      </c>
      <c r="J24" s="82"/>
      <c r="K24" s="123">
        <v>45.274908969999984</v>
      </c>
      <c r="L24" s="123">
        <v>9.9949999999999974</v>
      </c>
      <c r="M24" s="184">
        <v>-35.279908969999987</v>
      </c>
      <c r="N24" s="185">
        <v>-0.77923754619533581</v>
      </c>
    </row>
    <row r="25" spans="1:14" ht="15" customHeight="1" x14ac:dyDescent="0.25">
      <c r="A25" s="70"/>
      <c r="B25" s="2" t="s">
        <v>174</v>
      </c>
      <c r="C25" s="2"/>
      <c r="D25" s="123">
        <v>47.94931648</v>
      </c>
      <c r="E25" s="82"/>
      <c r="F25" s="123">
        <v>315.68952631000002</v>
      </c>
      <c r="G25" s="123">
        <v>275.80136818000005</v>
      </c>
      <c r="H25" s="184">
        <v>-39.888158129999965</v>
      </c>
      <c r="I25" s="185">
        <v>-0.12635249131081627</v>
      </c>
      <c r="J25" s="82"/>
      <c r="K25" s="123">
        <v>541.23653208999986</v>
      </c>
      <c r="L25" s="123">
        <v>384.00200000000007</v>
      </c>
      <c r="M25" s="184">
        <v>-157.23453208999979</v>
      </c>
      <c r="N25" s="185">
        <v>-0.29050982845306894</v>
      </c>
    </row>
    <row r="26" spans="1:14" ht="15" customHeight="1" x14ac:dyDescent="0.25">
      <c r="A26" s="188"/>
      <c r="B26" s="164" t="s">
        <v>175</v>
      </c>
      <c r="C26" s="164"/>
      <c r="D26" s="137">
        <v>785.9780894700001</v>
      </c>
      <c r="E26" s="82"/>
      <c r="F26" s="137">
        <v>1976.7696832500001</v>
      </c>
      <c r="G26" s="137">
        <v>1440.7769179299999</v>
      </c>
      <c r="H26" s="189">
        <v>-535.99276532000022</v>
      </c>
      <c r="I26" s="190">
        <v>-0.27114578388250898</v>
      </c>
      <c r="J26" s="82"/>
      <c r="K26" s="137">
        <v>2443.7245537399999</v>
      </c>
      <c r="L26" s="137">
        <v>1845.4079999999999</v>
      </c>
      <c r="M26" s="189">
        <v>-598.31655374000002</v>
      </c>
      <c r="N26" s="190">
        <v>-0.24483796785701806</v>
      </c>
    </row>
    <row r="27" spans="1:14" x14ac:dyDescent="0.25">
      <c r="A27" s="1" t="s">
        <v>36</v>
      </c>
      <c r="B27" s="1"/>
      <c r="C27" s="1"/>
      <c r="D27" s="1"/>
      <c r="E27" s="1"/>
      <c r="F27" s="191"/>
      <c r="G27" s="191"/>
      <c r="H27" s="1"/>
      <c r="I27" s="1"/>
      <c r="J27" s="1"/>
      <c r="K27" s="1"/>
      <c r="L27" s="1"/>
      <c r="M27" s="1"/>
      <c r="N27" s="1"/>
    </row>
  </sheetData>
  <mergeCells count="7">
    <mergeCell ref="A5:C5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2" orientation="portrait" r:id="rId1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2344E-BB23-4A42-8598-9BA721FF8DDD}">
  <sheetPr codeName="Tabelle21"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2" width="1.875" customWidth="1"/>
    <col min="3" max="3" width="41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394" t="s">
        <v>343</v>
      </c>
    </row>
    <row r="2" spans="1:14" ht="15" customHeight="1" x14ac:dyDescent="0.25">
      <c r="A2" s="534" t="s">
        <v>255</v>
      </c>
      <c r="B2" s="534"/>
      <c r="C2" s="534"/>
      <c r="D2" s="282" t="s">
        <v>11</v>
      </c>
      <c r="E2" s="283"/>
      <c r="F2" s="531" t="s">
        <v>12</v>
      </c>
      <c r="G2" s="531"/>
      <c r="H2" s="531"/>
      <c r="I2" s="531"/>
      <c r="J2" s="284"/>
      <c r="K2" s="531" t="s">
        <v>13</v>
      </c>
      <c r="L2" s="531"/>
      <c r="M2" s="531"/>
      <c r="N2" s="531"/>
    </row>
    <row r="3" spans="1:14" ht="15" customHeight="1" x14ac:dyDescent="0.25">
      <c r="A3" s="535"/>
      <c r="B3" s="535"/>
      <c r="C3" s="535"/>
      <c r="D3" s="285" t="s">
        <v>37</v>
      </c>
      <c r="E3" s="285"/>
      <c r="F3" s="532" t="s">
        <v>38</v>
      </c>
      <c r="G3" s="532" t="e">
        <v>#REF!</v>
      </c>
      <c r="H3" s="533" t="s">
        <v>14</v>
      </c>
      <c r="I3" s="533"/>
      <c r="J3" s="286"/>
      <c r="K3" s="287" t="s">
        <v>6</v>
      </c>
      <c r="L3" s="285" t="s">
        <v>7</v>
      </c>
      <c r="M3" s="533" t="s">
        <v>14</v>
      </c>
      <c r="N3" s="533"/>
    </row>
    <row r="4" spans="1:14" ht="15" customHeight="1" x14ac:dyDescent="0.25">
      <c r="A4" s="536"/>
      <c r="B4" s="536"/>
      <c r="C4" s="536"/>
      <c r="D4" s="288">
        <v>2025</v>
      </c>
      <c r="E4" s="289"/>
      <c r="F4" s="289">
        <v>2024</v>
      </c>
      <c r="G4" s="289">
        <v>2025</v>
      </c>
      <c r="H4" s="290" t="s">
        <v>15</v>
      </c>
      <c r="I4" s="290" t="s">
        <v>16</v>
      </c>
      <c r="J4" s="289"/>
      <c r="K4" s="289">
        <v>2024</v>
      </c>
      <c r="L4" s="289">
        <v>2025</v>
      </c>
      <c r="M4" s="290" t="s">
        <v>15</v>
      </c>
      <c r="N4" s="290" t="s">
        <v>16</v>
      </c>
    </row>
    <row r="5" spans="1:14" ht="15" customHeight="1" outlineLevel="1" x14ac:dyDescent="0.25">
      <c r="A5" s="293" t="s">
        <v>256</v>
      </c>
      <c r="B5" s="292"/>
      <c r="C5" s="291"/>
      <c r="D5" s="487">
        <v>8809.6810705700154</v>
      </c>
      <c r="E5" s="488"/>
      <c r="F5" s="487">
        <v>64139.200258760138</v>
      </c>
      <c r="G5" s="487">
        <v>66135.189256610218</v>
      </c>
      <c r="H5" s="489">
        <v>1995.9889978500796</v>
      </c>
      <c r="I5" s="490">
        <v>3.1119642742621689E-2</v>
      </c>
      <c r="J5" s="293"/>
      <c r="K5" s="487">
        <v>118906.85882323966</v>
      </c>
      <c r="L5" s="487">
        <v>126710.85399999993</v>
      </c>
      <c r="M5" s="317">
        <v>7803.9951767602761</v>
      </c>
      <c r="N5" s="491">
        <v>6.5631160842969161E-2</v>
      </c>
    </row>
    <row r="6" spans="1:14" ht="15" customHeight="1" outlineLevel="1" x14ac:dyDescent="0.25">
      <c r="A6" s="45" t="s">
        <v>257</v>
      </c>
      <c r="B6" s="44"/>
      <c r="C6" s="45"/>
      <c r="D6" s="492">
        <v>6466.3011339900004</v>
      </c>
      <c r="E6" s="493"/>
      <c r="F6" s="492">
        <v>52534.193921139849</v>
      </c>
      <c r="G6" s="492">
        <v>53529.639649940029</v>
      </c>
      <c r="H6" s="494">
        <v>995.4457288001795</v>
      </c>
      <c r="I6" s="495">
        <v>1.8948529605202769E-2</v>
      </c>
      <c r="J6" s="21"/>
      <c r="K6" s="492">
        <v>105151.55134039014</v>
      </c>
      <c r="L6" s="492">
        <v>103651.38400000021</v>
      </c>
      <c r="M6" s="294">
        <v>-1500.1673403899331</v>
      </c>
      <c r="N6" s="496">
        <v>-1.4266716194549334E-2</v>
      </c>
    </row>
    <row r="7" spans="1:14" ht="15" customHeight="1" x14ac:dyDescent="0.25">
      <c r="A7" s="34" t="s">
        <v>258</v>
      </c>
      <c r="B7" s="34"/>
      <c r="C7" s="34"/>
      <c r="D7" s="35">
        <v>-2343.3799365800151</v>
      </c>
      <c r="E7" s="295"/>
      <c r="F7" s="35">
        <v>-11605.006337620289</v>
      </c>
      <c r="G7" s="35">
        <v>-12605.549606670189</v>
      </c>
      <c r="H7" s="296">
        <v>-1000.5432690499001</v>
      </c>
      <c r="I7" s="297"/>
      <c r="J7" s="295"/>
      <c r="K7" s="35">
        <v>-13755.307482849516</v>
      </c>
      <c r="L7" s="35">
        <v>-23059.469999999725</v>
      </c>
      <c r="M7" s="296">
        <v>-9304.1625171502092</v>
      </c>
      <c r="N7" s="297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3" orientation="portrait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F1E40-A5E3-442E-A2E3-47A84AC9FCD1}">
  <sheetPr codeName="Tabelle24">
    <pageSetUpPr fitToPage="1"/>
  </sheetPr>
  <dimension ref="A1:M54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x14ac:dyDescent="0.25">
      <c r="A1" s="394" t="s">
        <v>326</v>
      </c>
    </row>
    <row r="2" spans="1:13" ht="15" customHeight="1" x14ac:dyDescent="0.25">
      <c r="A2" s="534" t="s">
        <v>259</v>
      </c>
      <c r="B2" s="534"/>
      <c r="C2" s="282" t="s">
        <v>11</v>
      </c>
      <c r="D2" s="283"/>
      <c r="E2" s="531" t="s">
        <v>12</v>
      </c>
      <c r="F2" s="531"/>
      <c r="G2" s="531"/>
      <c r="H2" s="531"/>
      <c r="I2" s="284"/>
      <c r="J2" s="531" t="s">
        <v>13</v>
      </c>
      <c r="K2" s="531"/>
      <c r="L2" s="531"/>
      <c r="M2" s="531"/>
    </row>
    <row r="3" spans="1:13" ht="15" customHeight="1" x14ac:dyDescent="0.25">
      <c r="A3" s="535"/>
      <c r="B3" s="535"/>
      <c r="C3" s="285" t="s">
        <v>37</v>
      </c>
      <c r="D3" s="285"/>
      <c r="E3" s="532" t="s">
        <v>38</v>
      </c>
      <c r="F3" s="532" t="e">
        <v>#REF!</v>
      </c>
      <c r="G3" s="533" t="s">
        <v>14</v>
      </c>
      <c r="H3" s="533"/>
      <c r="I3" s="286"/>
      <c r="J3" s="287" t="s">
        <v>6</v>
      </c>
      <c r="K3" s="285" t="s">
        <v>7</v>
      </c>
      <c r="L3" s="533" t="s">
        <v>14</v>
      </c>
      <c r="M3" s="533"/>
    </row>
    <row r="4" spans="1:13" ht="15" customHeight="1" x14ac:dyDescent="0.25">
      <c r="A4" s="536"/>
      <c r="B4" s="536"/>
      <c r="C4" s="298">
        <v>2025</v>
      </c>
      <c r="D4" s="299"/>
      <c r="E4" s="299">
        <v>2024</v>
      </c>
      <c r="F4" s="299">
        <v>2025</v>
      </c>
      <c r="G4" s="300" t="s">
        <v>15</v>
      </c>
      <c r="H4" s="300" t="s">
        <v>16</v>
      </c>
      <c r="I4" s="299"/>
      <c r="J4" s="299">
        <v>2024</v>
      </c>
      <c r="K4" s="299">
        <v>2025</v>
      </c>
      <c r="L4" s="300" t="s">
        <v>15</v>
      </c>
      <c r="M4" s="300" t="s">
        <v>16</v>
      </c>
    </row>
    <row r="5" spans="1:13" ht="15" customHeight="1" x14ac:dyDescent="0.25">
      <c r="A5" s="53" t="s">
        <v>256</v>
      </c>
      <c r="B5" s="301"/>
      <c r="C5" s="15">
        <v>8809.6810705700009</v>
      </c>
      <c r="D5" s="42"/>
      <c r="E5" s="15">
        <v>64139.200258760007</v>
      </c>
      <c r="F5" s="15">
        <v>66135.189256610014</v>
      </c>
      <c r="G5" s="153">
        <v>1995.9889978500069</v>
      </c>
      <c r="H5" s="171">
        <v>3.1119642742620579E-2</v>
      </c>
      <c r="I5" s="42"/>
      <c r="J5" s="57">
        <v>118906.85882324004</v>
      </c>
      <c r="K5" s="57">
        <v>126710.85400000004</v>
      </c>
      <c r="L5" s="302">
        <v>7803.9951767599996</v>
      </c>
      <c r="M5" s="198">
        <v>6.5631160842966718E-2</v>
      </c>
    </row>
    <row r="6" spans="1:13" ht="15" customHeight="1" x14ac:dyDescent="0.25">
      <c r="A6" s="61" t="s">
        <v>45</v>
      </c>
      <c r="B6" s="62"/>
      <c r="C6" s="63">
        <v>1268.8630771699998</v>
      </c>
      <c r="D6" s="64"/>
      <c r="E6" s="63">
        <v>7739.5415397999932</v>
      </c>
      <c r="F6" s="63">
        <v>7444.2586173699974</v>
      </c>
      <c r="G6" s="303">
        <v>-295.28292242999578</v>
      </c>
      <c r="H6" s="216">
        <v>-3.8152508247617289E-2</v>
      </c>
      <c r="I6" s="64"/>
      <c r="J6" s="67">
        <v>14514.637593199997</v>
      </c>
      <c r="K6" s="63">
        <v>15192.598000000002</v>
      </c>
      <c r="L6" s="303">
        <v>677.96040680000442</v>
      </c>
      <c r="M6" s="304">
        <v>4.6708738158066199E-2</v>
      </c>
    </row>
    <row r="7" spans="1:13" ht="15" customHeight="1" x14ac:dyDescent="0.25">
      <c r="A7" s="69" t="s">
        <v>46</v>
      </c>
      <c r="B7" s="70" t="s">
        <v>47</v>
      </c>
      <c r="C7" s="71">
        <v>0.93372613999999976</v>
      </c>
      <c r="D7" s="72"/>
      <c r="E7" s="73">
        <v>6.6083516900000001</v>
      </c>
      <c r="F7" s="73">
        <v>7.1145546899999967</v>
      </c>
      <c r="G7" s="162">
        <v>0.50620299999999663</v>
      </c>
      <c r="H7" s="185">
        <v>7.660049339777153E-2</v>
      </c>
      <c r="I7" s="72"/>
      <c r="J7" s="73">
        <v>12.237497679999995</v>
      </c>
      <c r="K7" s="73">
        <v>12.692999999999998</v>
      </c>
      <c r="L7" s="162">
        <v>0.45550232000000257</v>
      </c>
      <c r="M7" s="305">
        <v>3.7221851387513549E-2</v>
      </c>
    </row>
    <row r="8" spans="1:13" ht="15" customHeight="1" x14ac:dyDescent="0.25">
      <c r="A8" s="69" t="s">
        <v>48</v>
      </c>
      <c r="B8" s="70" t="s">
        <v>49</v>
      </c>
      <c r="C8" s="71">
        <v>20.792707099999994</v>
      </c>
      <c r="D8" s="72"/>
      <c r="E8" s="73">
        <v>166.83710649999995</v>
      </c>
      <c r="F8" s="73">
        <v>145.63902079999994</v>
      </c>
      <c r="G8" s="162">
        <v>-21.198085700000007</v>
      </c>
      <c r="H8" s="185">
        <v>-0.12705857914168517</v>
      </c>
      <c r="I8" s="72"/>
      <c r="J8" s="73">
        <v>287.82856621000002</v>
      </c>
      <c r="K8" s="73">
        <v>294.89</v>
      </c>
      <c r="L8" s="162">
        <v>7.0614337899999668</v>
      </c>
      <c r="M8" s="305">
        <v>2.4533471027500253E-2</v>
      </c>
    </row>
    <row r="9" spans="1:13" ht="15" customHeight="1" x14ac:dyDescent="0.25">
      <c r="A9" s="69" t="s">
        <v>50</v>
      </c>
      <c r="B9" s="70" t="s">
        <v>51</v>
      </c>
      <c r="C9" s="71">
        <v>1.4596627699999998</v>
      </c>
      <c r="D9" s="72"/>
      <c r="E9" s="73">
        <v>11.392537450000006</v>
      </c>
      <c r="F9" s="73">
        <v>11.091305600000002</v>
      </c>
      <c r="G9" s="162">
        <v>-0.30123185000000419</v>
      </c>
      <c r="H9" s="185">
        <v>-2.6441155126508242E-2</v>
      </c>
      <c r="I9" s="72"/>
      <c r="J9" s="73">
        <v>20.06081812</v>
      </c>
      <c r="K9" s="73">
        <v>21.197999999999997</v>
      </c>
      <c r="L9" s="162">
        <v>1.1371818799999964</v>
      </c>
      <c r="M9" s="305">
        <v>5.6686715028150481E-2</v>
      </c>
    </row>
    <row r="10" spans="1:13" ht="15" customHeight="1" x14ac:dyDescent="0.25">
      <c r="A10" s="69" t="s">
        <v>52</v>
      </c>
      <c r="B10" s="70" t="s">
        <v>53</v>
      </c>
      <c r="C10" s="71">
        <v>2.0228479100000007</v>
      </c>
      <c r="D10" s="72"/>
      <c r="E10" s="73">
        <v>14.533796559999999</v>
      </c>
      <c r="F10" s="73">
        <v>14.438823690000001</v>
      </c>
      <c r="G10" s="162">
        <v>-9.4972869999997656E-2</v>
      </c>
      <c r="H10" s="185">
        <v>-6.5346222239949237E-3</v>
      </c>
      <c r="I10" s="72"/>
      <c r="J10" s="73">
        <v>26.518113790000001</v>
      </c>
      <c r="K10" s="73">
        <v>28.491999999999994</v>
      </c>
      <c r="L10" s="162">
        <v>1.9738862099999928</v>
      </c>
      <c r="M10" s="305">
        <v>7.4435392563416247E-2</v>
      </c>
    </row>
    <row r="11" spans="1:13" ht="15" customHeight="1" x14ac:dyDescent="0.25">
      <c r="A11" s="69" t="s">
        <v>54</v>
      </c>
      <c r="B11" s="70" t="s">
        <v>55</v>
      </c>
      <c r="C11" s="71">
        <v>1.2470804499999997</v>
      </c>
      <c r="D11" s="72"/>
      <c r="E11" s="73">
        <v>8.56150871</v>
      </c>
      <c r="F11" s="73">
        <v>9.0299026500000021</v>
      </c>
      <c r="G11" s="162">
        <v>0.46839394000000212</v>
      </c>
      <c r="H11" s="185">
        <v>5.4709275650553169E-2</v>
      </c>
      <c r="I11" s="72"/>
      <c r="J11" s="73">
        <v>15.974537899999996</v>
      </c>
      <c r="K11" s="73">
        <v>15.854999999999999</v>
      </c>
      <c r="L11" s="162">
        <v>-0.11953789999999742</v>
      </c>
      <c r="M11" s="305">
        <v>-7.4830270990184911E-3</v>
      </c>
    </row>
    <row r="12" spans="1:13" ht="15" customHeight="1" x14ac:dyDescent="0.25">
      <c r="A12" s="69" t="s">
        <v>56</v>
      </c>
      <c r="B12" s="70" t="s">
        <v>57</v>
      </c>
      <c r="C12" s="71">
        <v>3.1420642499999993</v>
      </c>
      <c r="D12" s="72"/>
      <c r="E12" s="73">
        <v>25.619071579999993</v>
      </c>
      <c r="F12" s="73">
        <v>26.219664629999993</v>
      </c>
      <c r="G12" s="162">
        <v>0.60059305000000052</v>
      </c>
      <c r="H12" s="185">
        <v>2.3443201215334719E-2</v>
      </c>
      <c r="I12" s="72"/>
      <c r="J12" s="73">
        <v>47.370306740000011</v>
      </c>
      <c r="K12" s="73">
        <v>49.937000000000012</v>
      </c>
      <c r="L12" s="162">
        <v>2.566693260000001</v>
      </c>
      <c r="M12" s="305">
        <v>5.4183589607889493E-2</v>
      </c>
    </row>
    <row r="13" spans="1:13" ht="15" customHeight="1" x14ac:dyDescent="0.25">
      <c r="A13" s="69" t="s">
        <v>58</v>
      </c>
      <c r="B13" s="70" t="s">
        <v>59</v>
      </c>
      <c r="C13" s="71">
        <v>82.149678550000019</v>
      </c>
      <c r="D13" s="72"/>
      <c r="E13" s="73">
        <v>517.40753939999934</v>
      </c>
      <c r="F13" s="73">
        <v>379.3072501100001</v>
      </c>
      <c r="G13" s="162">
        <v>-138.10028928999924</v>
      </c>
      <c r="H13" s="185">
        <v>-0.26690815029511228</v>
      </c>
      <c r="I13" s="72"/>
      <c r="J13" s="73">
        <v>941.3408854999999</v>
      </c>
      <c r="K13" s="73">
        <v>630.23900000000015</v>
      </c>
      <c r="L13" s="162">
        <v>-311.10188549999975</v>
      </c>
      <c r="M13" s="305">
        <v>-0.33048802011266698</v>
      </c>
    </row>
    <row r="14" spans="1:13" ht="15" customHeight="1" x14ac:dyDescent="0.25">
      <c r="A14" s="77" t="s">
        <v>60</v>
      </c>
      <c r="B14" s="70" t="s">
        <v>61</v>
      </c>
      <c r="C14" s="71">
        <v>314.60228975999968</v>
      </c>
      <c r="D14" s="72"/>
      <c r="E14" s="73">
        <v>2195.8736307199956</v>
      </c>
      <c r="F14" s="73">
        <v>2224.2122028699982</v>
      </c>
      <c r="G14" s="162">
        <v>28.338572150002619</v>
      </c>
      <c r="H14" s="185">
        <v>1.2905374769089484E-2</v>
      </c>
      <c r="I14" s="72"/>
      <c r="J14" s="73">
        <v>4071.4145919399989</v>
      </c>
      <c r="K14" s="73">
        <v>4250.9980000000014</v>
      </c>
      <c r="L14" s="162">
        <v>179.58340806000251</v>
      </c>
      <c r="M14" s="305">
        <v>4.4108356937049731E-2</v>
      </c>
    </row>
    <row r="15" spans="1:13" ht="15" customHeight="1" x14ac:dyDescent="0.25">
      <c r="A15" s="77" t="s">
        <v>62</v>
      </c>
      <c r="B15" s="70" t="s">
        <v>63</v>
      </c>
      <c r="C15" s="71">
        <v>68.479909929999977</v>
      </c>
      <c r="D15" s="72"/>
      <c r="E15" s="73">
        <v>315.15372015999986</v>
      </c>
      <c r="F15" s="73">
        <v>314.82280792</v>
      </c>
      <c r="G15" s="162">
        <v>-0.33091223999986141</v>
      </c>
      <c r="H15" s="185">
        <v>-1.0500026457941347E-3</v>
      </c>
      <c r="I15" s="72"/>
      <c r="J15" s="73">
        <v>632.77264719999982</v>
      </c>
      <c r="K15" s="73">
        <v>644.95299999999975</v>
      </c>
      <c r="L15" s="162">
        <v>12.180352799999923</v>
      </c>
      <c r="M15" s="305">
        <v>1.9249177179035293E-2</v>
      </c>
    </row>
    <row r="16" spans="1:13" ht="15" customHeight="1" x14ac:dyDescent="0.25">
      <c r="A16" s="77" t="s">
        <v>64</v>
      </c>
      <c r="B16" s="70" t="s">
        <v>65</v>
      </c>
      <c r="C16" s="71">
        <v>190.67080948000009</v>
      </c>
      <c r="D16" s="72"/>
      <c r="E16" s="73">
        <v>1556.7465697999996</v>
      </c>
      <c r="F16" s="73">
        <v>1314.8492964099994</v>
      </c>
      <c r="G16" s="162">
        <v>-241.89727339000024</v>
      </c>
      <c r="H16" s="185">
        <v>-0.15538641811240839</v>
      </c>
      <c r="I16" s="72"/>
      <c r="J16" s="73">
        <v>2333.2496145199989</v>
      </c>
      <c r="K16" s="73">
        <v>2513.0390000000007</v>
      </c>
      <c r="L16" s="162">
        <v>179.78938548000178</v>
      </c>
      <c r="M16" s="305">
        <v>7.7055358484217962E-2</v>
      </c>
    </row>
    <row r="17" spans="1:13" ht="15" customHeight="1" x14ac:dyDescent="0.25">
      <c r="A17" s="77" t="s">
        <v>66</v>
      </c>
      <c r="B17" s="70" t="s">
        <v>67</v>
      </c>
      <c r="C17" s="71">
        <v>298.66231280999995</v>
      </c>
      <c r="D17" s="72"/>
      <c r="E17" s="73">
        <v>1554.4503353599996</v>
      </c>
      <c r="F17" s="73">
        <v>1692.8043401799998</v>
      </c>
      <c r="G17" s="162">
        <v>138.35400482000023</v>
      </c>
      <c r="H17" s="185">
        <v>8.9005098247772807E-2</v>
      </c>
      <c r="I17" s="72"/>
      <c r="J17" s="73">
        <v>2874.164068139999</v>
      </c>
      <c r="K17" s="73">
        <v>3381.6909999999989</v>
      </c>
      <c r="L17" s="162">
        <v>507.52693185999988</v>
      </c>
      <c r="M17" s="305">
        <v>0.17658244965411574</v>
      </c>
    </row>
    <row r="18" spans="1:13" ht="15" customHeight="1" x14ac:dyDescent="0.25">
      <c r="A18" s="77" t="s">
        <v>68</v>
      </c>
      <c r="B18" s="70" t="s">
        <v>69</v>
      </c>
      <c r="C18" s="71">
        <v>98.986515260000061</v>
      </c>
      <c r="D18" s="72"/>
      <c r="E18" s="73">
        <v>933.05164594999883</v>
      </c>
      <c r="F18" s="73">
        <v>864.69252849000009</v>
      </c>
      <c r="G18" s="162">
        <v>-68.359117459998743</v>
      </c>
      <c r="H18" s="185">
        <v>-7.3264023226064845E-2</v>
      </c>
      <c r="I18" s="72"/>
      <c r="J18" s="73">
        <v>1641.4246207400008</v>
      </c>
      <c r="K18" s="73">
        <v>1595.29</v>
      </c>
      <c r="L18" s="162">
        <v>-46.134620740000855</v>
      </c>
      <c r="M18" s="305">
        <v>-2.8106451040805114E-2</v>
      </c>
    </row>
    <row r="19" spans="1:13" ht="15" customHeight="1" x14ac:dyDescent="0.25">
      <c r="A19" s="77">
        <v>16</v>
      </c>
      <c r="B19" s="70" t="s">
        <v>70</v>
      </c>
      <c r="C19" s="71">
        <v>23.162922770000002</v>
      </c>
      <c r="D19" s="72"/>
      <c r="E19" s="73">
        <v>32.673887640000004</v>
      </c>
      <c r="F19" s="73">
        <v>-39.153057439999962</v>
      </c>
      <c r="G19" s="162">
        <v>-71.826945079999973</v>
      </c>
      <c r="H19" s="185" t="s">
        <v>40</v>
      </c>
      <c r="I19" s="72"/>
      <c r="J19" s="73">
        <v>623.1626927100001</v>
      </c>
      <c r="K19" s="73">
        <v>615.1</v>
      </c>
      <c r="L19" s="162">
        <v>-8.0626927100000785</v>
      </c>
      <c r="M19" s="305">
        <v>-1.293834307528452E-2</v>
      </c>
    </row>
    <row r="20" spans="1:13" ht="15" customHeight="1" x14ac:dyDescent="0.25">
      <c r="A20" s="77" t="s">
        <v>71</v>
      </c>
      <c r="B20" s="70" t="s">
        <v>72</v>
      </c>
      <c r="C20" s="71">
        <v>45.868782919999987</v>
      </c>
      <c r="D20" s="72"/>
      <c r="E20" s="73">
        <v>130.60830271999995</v>
      </c>
      <c r="F20" s="73">
        <v>220.47422651999997</v>
      </c>
      <c r="G20" s="162">
        <v>89.865923800000019</v>
      </c>
      <c r="H20" s="185">
        <v>0.68805674622888202</v>
      </c>
      <c r="I20" s="72"/>
      <c r="J20" s="73">
        <v>284.71663453999992</v>
      </c>
      <c r="K20" s="73">
        <v>437.38100000000009</v>
      </c>
      <c r="L20" s="162">
        <v>152.66436546000017</v>
      </c>
      <c r="M20" s="305">
        <v>0.53619756255777284</v>
      </c>
    </row>
    <row r="21" spans="1:13" ht="15" customHeight="1" x14ac:dyDescent="0.25">
      <c r="A21" s="77" t="s">
        <v>73</v>
      </c>
      <c r="B21" s="70" t="s">
        <v>74</v>
      </c>
      <c r="C21" s="71">
        <v>116.68176707000001</v>
      </c>
      <c r="D21" s="72"/>
      <c r="E21" s="73">
        <v>270.02353556000014</v>
      </c>
      <c r="F21" s="73">
        <v>258.7157502500001</v>
      </c>
      <c r="G21" s="162">
        <v>-11.307785310000043</v>
      </c>
      <c r="H21" s="185">
        <v>-4.1877035964842491E-2</v>
      </c>
      <c r="I21" s="72"/>
      <c r="J21" s="73">
        <v>702.4019974700002</v>
      </c>
      <c r="K21" s="73">
        <v>700.84199999999987</v>
      </c>
      <c r="L21" s="162">
        <v>-1.5599974700003258</v>
      </c>
      <c r="M21" s="305">
        <v>-2.2209468020013556E-3</v>
      </c>
    </row>
    <row r="22" spans="1:13" ht="15" customHeight="1" x14ac:dyDescent="0.25">
      <c r="A22" s="78" t="s">
        <v>75</v>
      </c>
      <c r="B22" s="43"/>
      <c r="C22" s="79">
        <v>4104.0454643500007</v>
      </c>
      <c r="D22" s="64"/>
      <c r="E22" s="79">
        <v>32344.850036520009</v>
      </c>
      <c r="F22" s="79">
        <v>34471.831064520004</v>
      </c>
      <c r="G22" s="303">
        <v>2126.9810279999947</v>
      </c>
      <c r="H22" s="176">
        <v>6.5759495734203588E-2</v>
      </c>
      <c r="I22" s="64"/>
      <c r="J22" s="81">
        <v>57374.478130860014</v>
      </c>
      <c r="K22" s="81">
        <v>60855.833000000006</v>
      </c>
      <c r="L22" s="303">
        <v>3481.3548691399919</v>
      </c>
      <c r="M22" s="216">
        <v>6.0677760958447458E-2</v>
      </c>
    </row>
    <row r="23" spans="1:13" ht="15" customHeight="1" x14ac:dyDescent="0.25">
      <c r="A23" s="77" t="s">
        <v>20</v>
      </c>
      <c r="B23" s="70" t="s">
        <v>76</v>
      </c>
      <c r="C23" s="71">
        <v>903.55406258999994</v>
      </c>
      <c r="D23" s="72"/>
      <c r="E23" s="73">
        <v>5556.6878771300035</v>
      </c>
      <c r="F23" s="73">
        <v>6011.1025853499996</v>
      </c>
      <c r="G23" s="162">
        <v>454.4147082199961</v>
      </c>
      <c r="H23" s="185">
        <v>8.1777979664875211E-2</v>
      </c>
      <c r="I23" s="72"/>
      <c r="J23" s="73">
        <v>10211.710973900006</v>
      </c>
      <c r="K23" s="73">
        <v>10359.021000000004</v>
      </c>
      <c r="L23" s="162">
        <v>147.31002609999814</v>
      </c>
      <c r="M23" s="305">
        <v>1.4425596893263615E-2</v>
      </c>
    </row>
    <row r="24" spans="1:13" ht="15" customHeight="1" x14ac:dyDescent="0.25">
      <c r="A24" s="77" t="s">
        <v>77</v>
      </c>
      <c r="B24" s="70" t="s">
        <v>78</v>
      </c>
      <c r="C24" s="71">
        <v>383.50722673000035</v>
      </c>
      <c r="D24" s="72"/>
      <c r="E24" s="73">
        <v>3254.9700589000054</v>
      </c>
      <c r="F24" s="73">
        <v>3187.1950887499975</v>
      </c>
      <c r="G24" s="162">
        <v>-67.774970150007903</v>
      </c>
      <c r="H24" s="185">
        <v>-2.082199495651027E-2</v>
      </c>
      <c r="I24" s="72"/>
      <c r="J24" s="73">
        <v>5722.6579964200018</v>
      </c>
      <c r="K24" s="73">
        <v>5852.1140000000014</v>
      </c>
      <c r="L24" s="162">
        <v>129.45600357999956</v>
      </c>
      <c r="M24" s="305">
        <v>2.2621656520621203E-2</v>
      </c>
    </row>
    <row r="25" spans="1:13" ht="15" customHeight="1" x14ac:dyDescent="0.25">
      <c r="A25" s="77" t="s">
        <v>79</v>
      </c>
      <c r="B25" s="70" t="s">
        <v>80</v>
      </c>
      <c r="C25" s="71">
        <v>957.57786863999991</v>
      </c>
      <c r="D25" s="72"/>
      <c r="E25" s="73">
        <v>9618.7023002399983</v>
      </c>
      <c r="F25" s="73">
        <v>10774.899472450003</v>
      </c>
      <c r="G25" s="162">
        <v>1156.1971722100043</v>
      </c>
      <c r="H25" s="185">
        <v>0.12020303114913489</v>
      </c>
      <c r="I25" s="72"/>
      <c r="J25" s="73">
        <v>17178.27895136</v>
      </c>
      <c r="K25" s="73">
        <v>19469.38</v>
      </c>
      <c r="L25" s="162">
        <v>2291.101048640001</v>
      </c>
      <c r="M25" s="305">
        <v>0.13337197836449244</v>
      </c>
    </row>
    <row r="26" spans="1:13" ht="15" customHeight="1" x14ac:dyDescent="0.25">
      <c r="A26" s="77" t="s">
        <v>81</v>
      </c>
      <c r="B26" s="70" t="s">
        <v>82</v>
      </c>
      <c r="C26" s="71">
        <v>984.72920044000023</v>
      </c>
      <c r="D26" s="72"/>
      <c r="E26" s="73">
        <v>7189.868792109999</v>
      </c>
      <c r="F26" s="73">
        <v>7620.4450416400014</v>
      </c>
      <c r="G26" s="162">
        <v>430.57624953000231</v>
      </c>
      <c r="H26" s="185">
        <v>5.9886523938031733E-2</v>
      </c>
      <c r="I26" s="72"/>
      <c r="J26" s="73">
        <v>12623.516462160005</v>
      </c>
      <c r="K26" s="73">
        <v>13428.057999999999</v>
      </c>
      <c r="L26" s="162">
        <v>804.54153783999391</v>
      </c>
      <c r="M26" s="305">
        <v>6.3733551602017657E-2</v>
      </c>
    </row>
    <row r="27" spans="1:13" ht="15" customHeight="1" x14ac:dyDescent="0.25">
      <c r="A27" s="77" t="s">
        <v>83</v>
      </c>
      <c r="B27" s="70" t="s">
        <v>84</v>
      </c>
      <c r="C27" s="71">
        <v>179.89073383000004</v>
      </c>
      <c r="D27" s="72"/>
      <c r="E27" s="73">
        <v>1941.8539691599997</v>
      </c>
      <c r="F27" s="73">
        <v>1813.0102787700002</v>
      </c>
      <c r="G27" s="162">
        <v>-128.84369038999944</v>
      </c>
      <c r="H27" s="185">
        <v>-6.6350864913768071E-2</v>
      </c>
      <c r="I27" s="72"/>
      <c r="J27" s="73">
        <v>3019.7775519899997</v>
      </c>
      <c r="K27" s="73">
        <v>2851.78</v>
      </c>
      <c r="L27" s="162">
        <v>-167.99755198999947</v>
      </c>
      <c r="M27" s="305">
        <v>-5.5632426262421486E-2</v>
      </c>
    </row>
    <row r="28" spans="1:13" ht="15" customHeight="1" x14ac:dyDescent="0.25">
      <c r="A28" s="77" t="s">
        <v>85</v>
      </c>
      <c r="B28" s="70" t="s">
        <v>86</v>
      </c>
      <c r="C28" s="71">
        <v>694.7863721199999</v>
      </c>
      <c r="D28" s="72"/>
      <c r="E28" s="73">
        <v>4782.7670389800023</v>
      </c>
      <c r="F28" s="73">
        <v>5065.1785975599978</v>
      </c>
      <c r="G28" s="162">
        <v>282.41155857999547</v>
      </c>
      <c r="H28" s="185">
        <v>5.9047734559997345E-2</v>
      </c>
      <c r="I28" s="72"/>
      <c r="J28" s="73">
        <v>8618.5361950299975</v>
      </c>
      <c r="K28" s="73">
        <v>8895.4800000000032</v>
      </c>
      <c r="L28" s="162">
        <v>276.94380497000566</v>
      </c>
      <c r="M28" s="305">
        <v>3.2133508371144259E-2</v>
      </c>
    </row>
    <row r="29" spans="1:13" ht="15" customHeight="1" x14ac:dyDescent="0.25">
      <c r="A29" s="78" t="s">
        <v>87</v>
      </c>
      <c r="B29" s="43"/>
      <c r="C29" s="79">
        <v>1643.6219689700001</v>
      </c>
      <c r="D29" s="64"/>
      <c r="E29" s="79">
        <v>11108.149132419996</v>
      </c>
      <c r="F29" s="79">
        <v>11690.893359000014</v>
      </c>
      <c r="G29" s="303">
        <v>582.74422658001822</v>
      </c>
      <c r="H29" s="176">
        <v>5.2460965335731302E-2</v>
      </c>
      <c r="I29" s="64"/>
      <c r="J29" s="81">
        <v>19819.435066370021</v>
      </c>
      <c r="K29" s="81">
        <v>21042.07800000002</v>
      </c>
      <c r="L29" s="303">
        <v>1222.6429336299989</v>
      </c>
      <c r="M29" s="216">
        <v>6.1689091012720132E-2</v>
      </c>
    </row>
    <row r="30" spans="1:13" ht="15" customHeight="1" x14ac:dyDescent="0.25">
      <c r="A30" s="77" t="s">
        <v>88</v>
      </c>
      <c r="B30" s="70" t="s">
        <v>89</v>
      </c>
      <c r="C30" s="71">
        <v>906.01931593999973</v>
      </c>
      <c r="D30" s="72"/>
      <c r="E30" s="73">
        <v>6560.4300288199938</v>
      </c>
      <c r="F30" s="73">
        <v>6787.0988149800105</v>
      </c>
      <c r="G30" s="162">
        <v>226.66878616001668</v>
      </c>
      <c r="H30" s="185">
        <v>3.4550903700559132E-2</v>
      </c>
      <c r="I30" s="72"/>
      <c r="J30" s="73">
        <v>11798.422111620022</v>
      </c>
      <c r="K30" s="73">
        <v>12241.533000000019</v>
      </c>
      <c r="L30" s="162">
        <v>443.11088837999705</v>
      </c>
      <c r="M30" s="305">
        <v>3.7556792271704387E-2</v>
      </c>
    </row>
    <row r="31" spans="1:13" ht="15" customHeight="1" x14ac:dyDescent="0.25">
      <c r="A31" s="77" t="s">
        <v>90</v>
      </c>
      <c r="B31" s="70" t="s">
        <v>91</v>
      </c>
      <c r="C31" s="71">
        <v>606.01169618000029</v>
      </c>
      <c r="D31" s="72"/>
      <c r="E31" s="73">
        <v>3711.2023882200019</v>
      </c>
      <c r="F31" s="73">
        <v>4041.1491262600034</v>
      </c>
      <c r="G31" s="162">
        <v>329.94673804000149</v>
      </c>
      <c r="H31" s="185">
        <v>8.8905616973978363E-2</v>
      </c>
      <c r="I31" s="72"/>
      <c r="J31" s="73">
        <v>6568.7555969400009</v>
      </c>
      <c r="K31" s="73">
        <v>7274.2080000000014</v>
      </c>
      <c r="L31" s="162">
        <v>705.45240306000051</v>
      </c>
      <c r="M31" s="305">
        <v>0.10739513636169229</v>
      </c>
    </row>
    <row r="32" spans="1:13" ht="15" customHeight="1" x14ac:dyDescent="0.25">
      <c r="A32" s="77" t="s">
        <v>92</v>
      </c>
      <c r="B32" s="70" t="s">
        <v>93</v>
      </c>
      <c r="C32" s="71">
        <v>58.458263720000019</v>
      </c>
      <c r="D32" s="72"/>
      <c r="E32" s="73">
        <v>372.08708349000045</v>
      </c>
      <c r="F32" s="73">
        <v>387.4287840100003</v>
      </c>
      <c r="G32" s="162">
        <v>15.341700519999847</v>
      </c>
      <c r="H32" s="185">
        <v>4.1231478330561622E-2</v>
      </c>
      <c r="I32" s="72"/>
      <c r="J32" s="73">
        <v>644.59287986999993</v>
      </c>
      <c r="K32" s="73">
        <v>670.78899999999965</v>
      </c>
      <c r="L32" s="162">
        <v>26.196120129999713</v>
      </c>
      <c r="M32" s="305">
        <v>4.0639791328881625E-2</v>
      </c>
    </row>
    <row r="33" spans="1:13" ht="15" customHeight="1" x14ac:dyDescent="0.25">
      <c r="A33" s="77" t="s">
        <v>94</v>
      </c>
      <c r="B33" s="70" t="s">
        <v>95</v>
      </c>
      <c r="C33" s="71">
        <v>34.323627399999999</v>
      </c>
      <c r="D33" s="72"/>
      <c r="E33" s="73">
        <v>155.45792526</v>
      </c>
      <c r="F33" s="73">
        <v>154.01344934000008</v>
      </c>
      <c r="G33" s="162">
        <v>-1.4444759199999169</v>
      </c>
      <c r="H33" s="185">
        <v>-9.2917483465964068E-3</v>
      </c>
      <c r="I33" s="72"/>
      <c r="J33" s="73">
        <v>234.32244943999996</v>
      </c>
      <c r="K33" s="73">
        <v>228.49599999999998</v>
      </c>
      <c r="L33" s="162">
        <v>-5.8264494399999762</v>
      </c>
      <c r="M33" s="305">
        <v>-2.4865092755407936E-2</v>
      </c>
    </row>
    <row r="34" spans="1:13" ht="15" customHeight="1" x14ac:dyDescent="0.25">
      <c r="A34" s="77" t="s">
        <v>96</v>
      </c>
      <c r="B34" s="70" t="s">
        <v>97</v>
      </c>
      <c r="C34" s="71">
        <v>38.809065729999986</v>
      </c>
      <c r="D34" s="72"/>
      <c r="E34" s="73">
        <v>308.97170662999997</v>
      </c>
      <c r="F34" s="73">
        <v>321.20318440999995</v>
      </c>
      <c r="G34" s="162">
        <v>12.231477779999977</v>
      </c>
      <c r="H34" s="185">
        <v>3.9587695305212556E-2</v>
      </c>
      <c r="I34" s="72"/>
      <c r="J34" s="73">
        <v>573.34202849999997</v>
      </c>
      <c r="K34" s="73">
        <v>627.05199999999979</v>
      </c>
      <c r="L34" s="162">
        <v>53.709971499999824</v>
      </c>
      <c r="M34" s="305">
        <v>9.3678762117819891E-2</v>
      </c>
    </row>
    <row r="35" spans="1:13" ht="15" customHeight="1" x14ac:dyDescent="0.25">
      <c r="A35" s="78" t="s">
        <v>98</v>
      </c>
      <c r="B35" s="43"/>
      <c r="C35" s="79">
        <v>1265.3648337299999</v>
      </c>
      <c r="D35" s="64"/>
      <c r="E35" s="79">
        <v>9827.7222626400016</v>
      </c>
      <c r="F35" s="79">
        <v>8983.8826693499959</v>
      </c>
      <c r="G35" s="303">
        <v>-843.83959329000572</v>
      </c>
      <c r="H35" s="176">
        <v>-8.5863190955024704E-2</v>
      </c>
      <c r="I35" s="64"/>
      <c r="J35" s="81">
        <v>21649.954644229998</v>
      </c>
      <c r="K35" s="81">
        <v>22961.975000000006</v>
      </c>
      <c r="L35" s="303">
        <v>1312.0203557700079</v>
      </c>
      <c r="M35" s="216">
        <v>6.0601529071548477E-2</v>
      </c>
    </row>
    <row r="36" spans="1:13" ht="15" customHeight="1" x14ac:dyDescent="0.25">
      <c r="A36" s="77" t="s">
        <v>99</v>
      </c>
      <c r="B36" s="70" t="s">
        <v>100</v>
      </c>
      <c r="C36" s="71">
        <v>113.30407078999998</v>
      </c>
      <c r="D36" s="82"/>
      <c r="E36" s="73">
        <v>1301.3578305099995</v>
      </c>
      <c r="F36" s="73">
        <v>580.74659865000035</v>
      </c>
      <c r="G36" s="162">
        <v>-720.61123185999918</v>
      </c>
      <c r="H36" s="185">
        <v>-0.55373796120133467</v>
      </c>
      <c r="I36" s="72"/>
      <c r="J36" s="73">
        <v>1989.6520606900001</v>
      </c>
      <c r="K36" s="73">
        <v>1384.5000000000007</v>
      </c>
      <c r="L36" s="162">
        <v>-605.15206068999942</v>
      </c>
      <c r="M36" s="305">
        <v>-0.30414969162001926</v>
      </c>
    </row>
    <row r="37" spans="1:13" ht="15" customHeight="1" x14ac:dyDescent="0.25">
      <c r="A37" s="77" t="s">
        <v>101</v>
      </c>
      <c r="B37" s="70" t="s">
        <v>102</v>
      </c>
      <c r="C37" s="71">
        <v>280.29067914000001</v>
      </c>
      <c r="D37" s="82"/>
      <c r="E37" s="73">
        <v>1974.1642138500008</v>
      </c>
      <c r="F37" s="73">
        <v>2114.8141279999991</v>
      </c>
      <c r="G37" s="162">
        <v>140.64991414999827</v>
      </c>
      <c r="H37" s="185">
        <v>7.1245296193321206E-2</v>
      </c>
      <c r="I37" s="72"/>
      <c r="J37" s="73">
        <v>6549.3714388500002</v>
      </c>
      <c r="K37" s="73">
        <v>11385.753999999999</v>
      </c>
      <c r="L37" s="162">
        <v>4836.3825611499988</v>
      </c>
      <c r="M37" s="305">
        <v>0.73844988123000954</v>
      </c>
    </row>
    <row r="38" spans="1:13" ht="15" customHeight="1" x14ac:dyDescent="0.25">
      <c r="A38" s="306" t="s">
        <v>103</v>
      </c>
      <c r="B38" s="70" t="s">
        <v>104</v>
      </c>
      <c r="C38" s="71">
        <v>117.46880229000006</v>
      </c>
      <c r="D38" s="82"/>
      <c r="E38" s="73">
        <v>1116.0868328100007</v>
      </c>
      <c r="F38" s="73">
        <v>1084.9281756099986</v>
      </c>
      <c r="G38" s="162">
        <v>-31.158657200002153</v>
      </c>
      <c r="H38" s="185">
        <v>-2.7917771524598289E-2</v>
      </c>
      <c r="I38" s="72"/>
      <c r="J38" s="73">
        <v>2855.4766798000023</v>
      </c>
      <c r="K38" s="73">
        <v>2896.5040000000022</v>
      </c>
      <c r="L38" s="162">
        <v>41.027320199999849</v>
      </c>
      <c r="M38" s="305">
        <v>1.4367940908161625E-2</v>
      </c>
    </row>
    <row r="39" spans="1:13" ht="15" customHeight="1" x14ac:dyDescent="0.25">
      <c r="A39" s="77" t="s">
        <v>105</v>
      </c>
      <c r="B39" s="70" t="s">
        <v>106</v>
      </c>
      <c r="C39" s="71">
        <v>163.78700076999999</v>
      </c>
      <c r="D39" s="82"/>
      <c r="E39" s="73">
        <v>1719.7959596100004</v>
      </c>
      <c r="F39" s="73">
        <v>1615.5719978600005</v>
      </c>
      <c r="G39" s="162">
        <v>-104.22396174999994</v>
      </c>
      <c r="H39" s="185">
        <v>-6.0602515762180786E-2</v>
      </c>
      <c r="I39" s="72"/>
      <c r="J39" s="73">
        <v>4840.5977516199991</v>
      </c>
      <c r="K39" s="73">
        <v>2193.2290000000016</v>
      </c>
      <c r="L39" s="162">
        <v>-2647.3687516199975</v>
      </c>
      <c r="M39" s="305">
        <v>-0.5469094701649202</v>
      </c>
    </row>
    <row r="40" spans="1:13" ht="15" customHeight="1" x14ac:dyDescent="0.25">
      <c r="A40" s="77" t="s">
        <v>107</v>
      </c>
      <c r="B40" s="70" t="s">
        <v>108</v>
      </c>
      <c r="C40" s="71">
        <v>246.66345717999997</v>
      </c>
      <c r="D40" s="82"/>
      <c r="E40" s="73">
        <v>2513.31528871</v>
      </c>
      <c r="F40" s="73">
        <v>2877.4996703899992</v>
      </c>
      <c r="G40" s="162">
        <v>364.18438167999921</v>
      </c>
      <c r="H40" s="185">
        <v>0.14490198795031506</v>
      </c>
      <c r="I40" s="72"/>
      <c r="J40" s="73">
        <v>3406.1062839700003</v>
      </c>
      <c r="K40" s="73">
        <v>3907.9300000000003</v>
      </c>
      <c r="L40" s="162">
        <v>501.82371603000001</v>
      </c>
      <c r="M40" s="305">
        <v>0.14733060984964252</v>
      </c>
    </row>
    <row r="41" spans="1:13" ht="15" customHeight="1" x14ac:dyDescent="0.25">
      <c r="A41" s="77" t="s">
        <v>109</v>
      </c>
      <c r="B41" s="70" t="s">
        <v>110</v>
      </c>
      <c r="C41" s="71">
        <v>343.85082356000004</v>
      </c>
      <c r="D41" s="82"/>
      <c r="E41" s="73">
        <v>1203.00213715</v>
      </c>
      <c r="F41" s="73">
        <v>710.32209883999974</v>
      </c>
      <c r="G41" s="162">
        <v>-492.68003831000021</v>
      </c>
      <c r="H41" s="185">
        <v>-0.40954211392940265</v>
      </c>
      <c r="I41" s="72"/>
      <c r="J41" s="73">
        <v>1932.5177928200001</v>
      </c>
      <c r="K41" s="73">
        <v>1113.9819999999997</v>
      </c>
      <c r="L41" s="162">
        <v>-818.53579282000032</v>
      </c>
      <c r="M41" s="305">
        <v>-0.423559253043442</v>
      </c>
    </row>
    <row r="42" spans="1:13" ht="15" customHeight="1" x14ac:dyDescent="0.25">
      <c r="A42" s="77" t="s">
        <v>111</v>
      </c>
      <c r="B42" s="70" t="s">
        <v>112</v>
      </c>
      <c r="C42" s="71">
        <v>0</v>
      </c>
      <c r="D42" s="82"/>
      <c r="E42" s="73">
        <v>0</v>
      </c>
      <c r="F42" s="73">
        <v>0</v>
      </c>
      <c r="G42" s="162">
        <v>0</v>
      </c>
      <c r="H42" s="185" t="s">
        <v>40</v>
      </c>
      <c r="I42" s="72"/>
      <c r="J42" s="73">
        <v>76.232636479999996</v>
      </c>
      <c r="K42" s="73">
        <v>80.076000000000008</v>
      </c>
      <c r="L42" s="162">
        <v>3.8433635200000111</v>
      </c>
      <c r="M42" s="305">
        <v>5.0416248177489464E-2</v>
      </c>
    </row>
    <row r="43" spans="1:13" ht="15" customHeight="1" x14ac:dyDescent="0.25">
      <c r="A43" s="78" t="s">
        <v>113</v>
      </c>
      <c r="B43" s="43"/>
      <c r="C43" s="79">
        <v>527.78572635</v>
      </c>
      <c r="D43" s="64"/>
      <c r="E43" s="79">
        <v>3118.9372873799989</v>
      </c>
      <c r="F43" s="79">
        <v>3544.3235463700007</v>
      </c>
      <c r="G43" s="303">
        <v>425.38625899000181</v>
      </c>
      <c r="H43" s="176">
        <v>0.13638820527466877</v>
      </c>
      <c r="I43" s="64"/>
      <c r="J43" s="81">
        <v>5548.3533885799989</v>
      </c>
      <c r="K43" s="81">
        <v>6658.37</v>
      </c>
      <c r="L43" s="165">
        <v>1110.016611420001</v>
      </c>
      <c r="M43" s="216">
        <v>0.20006234889520802</v>
      </c>
    </row>
    <row r="44" spans="1:13" ht="15" customHeight="1" x14ac:dyDescent="0.25">
      <c r="A44" s="77" t="s">
        <v>114</v>
      </c>
      <c r="B44" s="70" t="s">
        <v>115</v>
      </c>
      <c r="C44" s="71">
        <v>0</v>
      </c>
      <c r="D44" s="82"/>
      <c r="E44" s="73">
        <v>0</v>
      </c>
      <c r="F44" s="73">
        <v>0</v>
      </c>
      <c r="G44" s="162">
        <v>0</v>
      </c>
      <c r="H44" s="185" t="s">
        <v>40</v>
      </c>
      <c r="I44" s="72"/>
      <c r="J44" s="73">
        <v>0</v>
      </c>
      <c r="K44" s="73">
        <v>3.5000000000000003E-2</v>
      </c>
      <c r="L44" s="307">
        <v>3.5000000000000003E-2</v>
      </c>
      <c r="M44" s="305" t="s">
        <v>40</v>
      </c>
    </row>
    <row r="45" spans="1:13" ht="15" customHeight="1" x14ac:dyDescent="0.25">
      <c r="A45" s="87" t="s">
        <v>116</v>
      </c>
      <c r="B45" s="88" t="s">
        <v>117</v>
      </c>
      <c r="C45" s="89">
        <v>527.78572635</v>
      </c>
      <c r="D45" s="72"/>
      <c r="E45" s="91">
        <v>3118.9372873799989</v>
      </c>
      <c r="F45" s="91">
        <v>3544.3235463700007</v>
      </c>
      <c r="G45" s="165">
        <v>425.38625899000181</v>
      </c>
      <c r="H45" s="190">
        <v>0.13638820527466877</v>
      </c>
      <c r="I45" s="72"/>
      <c r="J45" s="91">
        <v>5548.3533885799989</v>
      </c>
      <c r="K45" s="91">
        <v>6658.335</v>
      </c>
      <c r="L45" s="308">
        <v>1109.9816114200012</v>
      </c>
      <c r="M45" s="309">
        <v>0.20005604071734884</v>
      </c>
    </row>
    <row r="46" spans="1:13" ht="15" customHeight="1" x14ac:dyDescent="0.25">
      <c r="A46" s="95" t="s">
        <v>118</v>
      </c>
      <c r="B46" s="97"/>
      <c r="C46" s="98">
        <v>2073.06748079</v>
      </c>
      <c r="D46" s="128"/>
      <c r="E46" s="98">
        <v>15538.387934809996</v>
      </c>
      <c r="F46" s="98">
        <v>17226.299209500005</v>
      </c>
      <c r="G46" s="310">
        <v>1687.9112746900068</v>
      </c>
      <c r="H46" s="311">
        <v>0.10862846788041969</v>
      </c>
      <c r="I46" s="128"/>
      <c r="J46" s="98">
        <v>28322.388908250003</v>
      </c>
      <c r="K46" s="98">
        <v>30811.916000000001</v>
      </c>
      <c r="L46" s="157">
        <v>2489.5270917499984</v>
      </c>
      <c r="M46" s="312">
        <v>8.7899615382543761E-2</v>
      </c>
    </row>
    <row r="47" spans="1:13" ht="15" customHeight="1" x14ac:dyDescent="0.25">
      <c r="A47" s="33">
        <v>20</v>
      </c>
      <c r="B47" s="31" t="s">
        <v>76</v>
      </c>
      <c r="C47" s="71">
        <v>685.71826508000004</v>
      </c>
      <c r="D47" s="22"/>
      <c r="E47" s="73">
        <v>4435.6462138399975</v>
      </c>
      <c r="F47" s="71">
        <v>4904.5853225800001</v>
      </c>
      <c r="G47" s="162">
        <v>468.93910874000267</v>
      </c>
      <c r="H47" s="185">
        <v>0.1057205841342419</v>
      </c>
      <c r="I47" s="22"/>
      <c r="J47" s="73">
        <v>7499.8718388599982</v>
      </c>
      <c r="K47" s="73">
        <v>7727.695999999999</v>
      </c>
      <c r="L47" s="162">
        <v>227.8241611400008</v>
      </c>
      <c r="M47" s="305">
        <v>3.0377073906723062E-2</v>
      </c>
    </row>
    <row r="48" spans="1:13" ht="15" customHeight="1" x14ac:dyDescent="0.25">
      <c r="A48" s="33">
        <v>22</v>
      </c>
      <c r="B48" s="31" t="s">
        <v>80</v>
      </c>
      <c r="C48" s="71">
        <v>957.57786863999991</v>
      </c>
      <c r="D48" s="22"/>
      <c r="E48" s="73">
        <v>9618.7023002399983</v>
      </c>
      <c r="F48" s="71">
        <v>10774.899472450003</v>
      </c>
      <c r="G48" s="162">
        <v>1156.1971722100043</v>
      </c>
      <c r="H48" s="185">
        <v>0.12020303114913489</v>
      </c>
      <c r="I48" s="22"/>
      <c r="J48" s="73">
        <v>17178.27895136</v>
      </c>
      <c r="K48" s="73">
        <v>19469.38</v>
      </c>
      <c r="L48" s="162">
        <v>2291.101048640001</v>
      </c>
      <c r="M48" s="305">
        <v>0.13337197836449244</v>
      </c>
    </row>
    <row r="49" spans="1:13" ht="15" customHeight="1" x14ac:dyDescent="0.25">
      <c r="A49" s="33">
        <v>24</v>
      </c>
      <c r="B49" s="31" t="s">
        <v>84</v>
      </c>
      <c r="C49" s="71">
        <v>150.76930993000002</v>
      </c>
      <c r="D49" s="22"/>
      <c r="E49" s="73">
        <v>511.11321845000009</v>
      </c>
      <c r="F49" s="71">
        <v>503.42721238000001</v>
      </c>
      <c r="G49" s="162">
        <v>-7.6860060700000759</v>
      </c>
      <c r="H49" s="185">
        <v>-1.5037775961476041E-2</v>
      </c>
      <c r="I49" s="22"/>
      <c r="J49" s="73">
        <v>927.17738598000005</v>
      </c>
      <c r="K49" s="73">
        <v>930.851</v>
      </c>
      <c r="L49" s="162">
        <v>3.6736140199999454</v>
      </c>
      <c r="M49" s="305">
        <v>3.9621479940616933E-3</v>
      </c>
    </row>
    <row r="50" spans="1:13" ht="15" customHeight="1" x14ac:dyDescent="0.25">
      <c r="A50" s="33">
        <v>42</v>
      </c>
      <c r="B50" s="31" t="s">
        <v>104</v>
      </c>
      <c r="C50" s="71">
        <v>32.755609469999996</v>
      </c>
      <c r="D50" s="22"/>
      <c r="E50" s="73">
        <v>455.51437511999995</v>
      </c>
      <c r="F50" s="71">
        <v>388.21256407999999</v>
      </c>
      <c r="G50" s="162">
        <v>-67.301811039999961</v>
      </c>
      <c r="H50" s="185">
        <v>-0.14774903870436595</v>
      </c>
      <c r="I50" s="22"/>
      <c r="J50" s="73">
        <v>1405.5108536399998</v>
      </c>
      <c r="K50" s="73">
        <v>1351.1210000000001</v>
      </c>
      <c r="L50" s="162">
        <v>-54.389853639999728</v>
      </c>
      <c r="M50" s="305">
        <v>-3.8697569285317535E-2</v>
      </c>
    </row>
    <row r="51" spans="1:13" ht="15" customHeight="1" x14ac:dyDescent="0.25">
      <c r="A51" s="33">
        <v>44</v>
      </c>
      <c r="B51" s="31" t="s">
        <v>108</v>
      </c>
      <c r="C51" s="71">
        <v>246.24642766999997</v>
      </c>
      <c r="D51" s="21"/>
      <c r="E51" s="73">
        <v>517.41182716000003</v>
      </c>
      <c r="F51" s="71">
        <v>655.17463800999997</v>
      </c>
      <c r="G51" s="162">
        <v>137.76281084999994</v>
      </c>
      <c r="H51" s="185">
        <v>0.2662536950617469</v>
      </c>
      <c r="I51" s="22"/>
      <c r="J51" s="73">
        <v>1229.2327506600002</v>
      </c>
      <c r="K51" s="73">
        <v>1246.0909999999999</v>
      </c>
      <c r="L51" s="162">
        <v>16.858249339999702</v>
      </c>
      <c r="M51" s="305">
        <v>1.3714448570417703E-2</v>
      </c>
    </row>
    <row r="52" spans="1:13" ht="15" customHeight="1" x14ac:dyDescent="0.25">
      <c r="A52" s="33">
        <v>45</v>
      </c>
      <c r="B52" s="31" t="s">
        <v>110</v>
      </c>
      <c r="C52" s="71">
        <v>0</v>
      </c>
      <c r="D52" s="21"/>
      <c r="E52" s="73">
        <v>0</v>
      </c>
      <c r="F52" s="71">
        <v>0</v>
      </c>
      <c r="G52" s="162">
        <v>0</v>
      </c>
      <c r="H52" s="185" t="s">
        <v>40</v>
      </c>
      <c r="I52" s="22"/>
      <c r="J52" s="73">
        <v>6.08449127</v>
      </c>
      <c r="K52" s="73">
        <v>7.0019999999999998</v>
      </c>
      <c r="L52" s="162">
        <v>0.91750872999999977</v>
      </c>
      <c r="M52" s="305">
        <v>0.15079464975549217</v>
      </c>
    </row>
    <row r="53" spans="1:13" ht="15" customHeight="1" x14ac:dyDescent="0.25">
      <c r="A53" s="313">
        <v>46</v>
      </c>
      <c r="B53" s="106" t="s">
        <v>112</v>
      </c>
      <c r="C53" s="89">
        <v>0</v>
      </c>
      <c r="D53" s="45"/>
      <c r="E53" s="91">
        <v>0</v>
      </c>
      <c r="F53" s="89">
        <v>0</v>
      </c>
      <c r="G53" s="165">
        <v>0</v>
      </c>
      <c r="H53" s="190" t="s">
        <v>40</v>
      </c>
      <c r="I53" s="107"/>
      <c r="J53" s="91">
        <v>76.232636479999996</v>
      </c>
      <c r="K53" s="91">
        <v>79.775000000000006</v>
      </c>
      <c r="L53" s="165">
        <v>3.5423635200000092</v>
      </c>
      <c r="M53" s="309">
        <v>4.6467808061831484E-2</v>
      </c>
    </row>
    <row r="54" spans="1:13" ht="15" customHeight="1" x14ac:dyDescent="0.25">
      <c r="A54" s="41" t="s">
        <v>36</v>
      </c>
      <c r="B54" s="108"/>
      <c r="C54" s="21"/>
      <c r="D54" s="21"/>
      <c r="E54" s="109"/>
      <c r="F54" s="109"/>
      <c r="G54" s="22"/>
      <c r="H54" s="22"/>
      <c r="I54" s="22"/>
      <c r="J54" s="22"/>
      <c r="K54" s="22"/>
      <c r="L54" s="22"/>
      <c r="M54" s="22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82" orientation="landscape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FFAD7-A6D7-47FC-9535-11DD70450C48}">
  <sheetPr codeName="Tabelle13">
    <pageSetUpPr fitToPage="1"/>
  </sheetPr>
  <dimension ref="A1:N46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2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394" t="s">
        <v>344</v>
      </c>
    </row>
    <row r="2" spans="1:14" ht="15" customHeight="1" x14ac:dyDescent="0.25">
      <c r="A2" s="534" t="s">
        <v>260</v>
      </c>
      <c r="B2" s="534"/>
      <c r="C2" s="534"/>
      <c r="D2" s="282" t="s">
        <v>11</v>
      </c>
      <c r="E2" s="283"/>
      <c r="F2" s="531" t="s">
        <v>12</v>
      </c>
      <c r="G2" s="531"/>
      <c r="H2" s="531"/>
      <c r="I2" s="531"/>
      <c r="J2" s="284"/>
      <c r="K2" s="531" t="s">
        <v>13</v>
      </c>
      <c r="L2" s="531"/>
      <c r="M2" s="531"/>
      <c r="N2" s="531"/>
    </row>
    <row r="3" spans="1:14" ht="15" customHeight="1" x14ac:dyDescent="0.25">
      <c r="A3" s="535"/>
      <c r="B3" s="535"/>
      <c r="C3" s="535"/>
      <c r="D3" s="285" t="s">
        <v>37</v>
      </c>
      <c r="E3" s="285"/>
      <c r="F3" s="532" t="s">
        <v>38</v>
      </c>
      <c r="G3" s="532" t="e">
        <v>#REF!</v>
      </c>
      <c r="H3" s="533" t="s">
        <v>14</v>
      </c>
      <c r="I3" s="533"/>
      <c r="J3" s="286"/>
      <c r="K3" s="287" t="s">
        <v>6</v>
      </c>
      <c r="L3" s="285" t="s">
        <v>7</v>
      </c>
      <c r="M3" s="533" t="s">
        <v>14</v>
      </c>
      <c r="N3" s="533"/>
    </row>
    <row r="4" spans="1:14" ht="15" customHeight="1" x14ac:dyDescent="0.25">
      <c r="A4" s="537"/>
      <c r="B4" s="537"/>
      <c r="C4" s="537"/>
      <c r="D4" s="298">
        <v>2025</v>
      </c>
      <c r="E4" s="299"/>
      <c r="F4" s="299">
        <v>2024</v>
      </c>
      <c r="G4" s="299">
        <v>2025</v>
      </c>
      <c r="H4" s="300" t="s">
        <v>15</v>
      </c>
      <c r="I4" s="300" t="s">
        <v>16</v>
      </c>
      <c r="J4" s="299"/>
      <c r="K4" s="299">
        <v>2024</v>
      </c>
      <c r="L4" s="299">
        <v>2025</v>
      </c>
      <c r="M4" s="300" t="s">
        <v>15</v>
      </c>
      <c r="N4" s="300" t="s">
        <v>16</v>
      </c>
    </row>
    <row r="5" spans="1:14" ht="15" customHeight="1" x14ac:dyDescent="0.25">
      <c r="A5" s="115" t="s">
        <v>257</v>
      </c>
      <c r="B5" s="115"/>
      <c r="C5" s="116"/>
      <c r="D5" s="15">
        <v>6466.3011339900004</v>
      </c>
      <c r="E5" s="42"/>
      <c r="F5" s="15">
        <v>52534.193921140024</v>
      </c>
      <c r="G5" s="15">
        <v>53529.639649939971</v>
      </c>
      <c r="H5" s="153">
        <v>995.44572879994666</v>
      </c>
      <c r="I5" s="171">
        <v>1.8948529605198328E-2</v>
      </c>
      <c r="J5" s="118"/>
      <c r="K5" s="314">
        <v>105151.55134039003</v>
      </c>
      <c r="L5" s="15">
        <v>103651.38400000001</v>
      </c>
      <c r="M5" s="315">
        <v>-1500.1673403900204</v>
      </c>
      <c r="N5" s="171">
        <v>-1.4266716194550222E-2</v>
      </c>
    </row>
    <row r="6" spans="1:14" ht="15.75" customHeight="1" x14ac:dyDescent="0.25">
      <c r="A6" s="78" t="s">
        <v>45</v>
      </c>
      <c r="B6" s="78"/>
      <c r="C6" s="43"/>
      <c r="D6" s="79">
        <v>3261.6361596299998</v>
      </c>
      <c r="E6" s="64"/>
      <c r="F6" s="79">
        <v>35313.33767640002</v>
      </c>
      <c r="G6" s="79">
        <v>36770.902694989971</v>
      </c>
      <c r="H6" s="303">
        <v>1457.5650185899503</v>
      </c>
      <c r="I6" s="176">
        <v>4.1275198395195778E-2</v>
      </c>
      <c r="J6" s="119"/>
      <c r="K6" s="79">
        <v>73244.29532643003</v>
      </c>
      <c r="L6" s="126">
        <v>73743.145000000004</v>
      </c>
      <c r="M6" s="310">
        <v>498.84967356997367</v>
      </c>
      <c r="N6" s="316">
        <v>6.8107648704480717E-3</v>
      </c>
    </row>
    <row r="7" spans="1:14" ht="15" customHeight="1" x14ac:dyDescent="0.25">
      <c r="A7" s="69" t="s">
        <v>46</v>
      </c>
      <c r="B7" s="21" t="s">
        <v>47</v>
      </c>
      <c r="C7" s="70"/>
      <c r="D7" s="123">
        <v>1.01644E-3</v>
      </c>
      <c r="E7" s="82"/>
      <c r="F7" s="123">
        <v>1.1923649999999999E-2</v>
      </c>
      <c r="G7" s="123">
        <v>6.7149199999999992E-3</v>
      </c>
      <c r="H7" s="184">
        <v>-5.20873E-3</v>
      </c>
      <c r="I7" s="185" t="s">
        <v>40</v>
      </c>
      <c r="J7" s="72"/>
      <c r="K7" s="123">
        <v>5.5652720000000003E-2</v>
      </c>
      <c r="L7" s="123">
        <v>1.9E-2</v>
      </c>
      <c r="M7" s="317">
        <v>-3.665272E-2</v>
      </c>
      <c r="N7" s="318" t="s">
        <v>40</v>
      </c>
    </row>
    <row r="8" spans="1:14" ht="15" customHeight="1" x14ac:dyDescent="0.25">
      <c r="A8" s="69" t="s">
        <v>48</v>
      </c>
      <c r="B8" s="21" t="s">
        <v>49</v>
      </c>
      <c r="C8" s="70"/>
      <c r="D8" s="123">
        <v>0.20641039</v>
      </c>
      <c r="E8" s="82"/>
      <c r="F8" s="123">
        <v>1.0262181699999997</v>
      </c>
      <c r="G8" s="123">
        <v>0.90139429999999965</v>
      </c>
      <c r="H8" s="184">
        <v>-0.12482387000000006</v>
      </c>
      <c r="I8" s="185">
        <v>-0.12163482741686404</v>
      </c>
      <c r="J8" s="72"/>
      <c r="K8" s="123">
        <v>6.2089267499999998</v>
      </c>
      <c r="L8" s="123">
        <v>2.2239999999999998</v>
      </c>
      <c r="M8" s="319">
        <v>-3.9849267500000001</v>
      </c>
      <c r="N8" s="320">
        <v>-0.64180604965262322</v>
      </c>
    </row>
    <row r="9" spans="1:14" ht="15" customHeight="1" x14ac:dyDescent="0.25">
      <c r="A9" s="69" t="s">
        <v>50</v>
      </c>
      <c r="B9" s="21" t="s">
        <v>51</v>
      </c>
      <c r="C9" s="70"/>
      <c r="D9" s="123">
        <v>1.1732680000000001E-2</v>
      </c>
      <c r="E9" s="82"/>
      <c r="F9" s="123">
        <v>0.11458316000000002</v>
      </c>
      <c r="G9" s="123">
        <v>9.5479190000000005E-2</v>
      </c>
      <c r="H9" s="184">
        <v>-1.9103970000000012E-2</v>
      </c>
      <c r="I9" s="185">
        <v>-0.16672580857431418</v>
      </c>
      <c r="J9" s="72"/>
      <c r="K9" s="123">
        <v>0.28221701999999999</v>
      </c>
      <c r="L9" s="123">
        <v>7.9000000000000001E-2</v>
      </c>
      <c r="M9" s="319">
        <v>-0.20321701999999997</v>
      </c>
      <c r="N9" s="320">
        <v>-0.72007358025394774</v>
      </c>
    </row>
    <row r="10" spans="1:14" ht="15" customHeight="1" x14ac:dyDescent="0.25">
      <c r="A10" s="69" t="s">
        <v>52</v>
      </c>
      <c r="B10" s="21" t="s">
        <v>53</v>
      </c>
      <c r="C10" s="70"/>
      <c r="D10" s="123">
        <v>2.0856E-4</v>
      </c>
      <c r="E10" s="82"/>
      <c r="F10" s="123">
        <v>1.2423600000000001E-3</v>
      </c>
      <c r="G10" s="123">
        <v>1.27344E-3</v>
      </c>
      <c r="H10" s="184">
        <v>3.1079999999999953E-5</v>
      </c>
      <c r="I10" s="185" t="s">
        <v>40</v>
      </c>
      <c r="J10" s="72"/>
      <c r="K10" s="123">
        <v>0.10668900999999999</v>
      </c>
      <c r="L10" s="123">
        <v>6.4000000000000001E-2</v>
      </c>
      <c r="M10" s="319">
        <v>-4.2689009999999986E-2</v>
      </c>
      <c r="N10" s="320">
        <v>-0.40012565492921892</v>
      </c>
    </row>
    <row r="11" spans="1:14" ht="15" customHeight="1" x14ac:dyDescent="0.25">
      <c r="A11" s="69" t="s">
        <v>54</v>
      </c>
      <c r="B11" s="21" t="s">
        <v>55</v>
      </c>
      <c r="C11" s="70"/>
      <c r="D11" s="123">
        <v>8.53662E-3</v>
      </c>
      <c r="E11" s="82"/>
      <c r="F11" s="123">
        <v>8.602085000000001E-2</v>
      </c>
      <c r="G11" s="123">
        <v>7.7548149999999996E-2</v>
      </c>
      <c r="H11" s="184">
        <v>-8.4727000000000136E-3</v>
      </c>
      <c r="I11" s="185">
        <v>-9.8495887915546199E-2</v>
      </c>
      <c r="J11" s="72"/>
      <c r="K11" s="123">
        <v>0.19272966999999999</v>
      </c>
      <c r="L11" s="123">
        <v>0.114</v>
      </c>
      <c r="M11" s="319">
        <v>-7.8729669999999988E-2</v>
      </c>
      <c r="N11" s="320">
        <v>-0.40849792354233783</v>
      </c>
    </row>
    <row r="12" spans="1:14" ht="15" customHeight="1" x14ac:dyDescent="0.25">
      <c r="A12" s="69" t="s">
        <v>56</v>
      </c>
      <c r="B12" s="21" t="s">
        <v>57</v>
      </c>
      <c r="C12" s="70"/>
      <c r="D12" s="123">
        <v>5.7584400000000001E-3</v>
      </c>
      <c r="E12" s="82"/>
      <c r="F12" s="123">
        <v>3.9507529999999992E-2</v>
      </c>
      <c r="G12" s="123">
        <v>6.7740409999999987E-2</v>
      </c>
      <c r="H12" s="184">
        <v>2.8232879999999995E-2</v>
      </c>
      <c r="I12" s="185" t="s">
        <v>40</v>
      </c>
      <c r="J12" s="72"/>
      <c r="K12" s="123">
        <v>0.26577995999999998</v>
      </c>
      <c r="L12" s="123">
        <v>0.22600000000000003</v>
      </c>
      <c r="M12" s="319">
        <v>-3.9779959999999948E-2</v>
      </c>
      <c r="N12" s="320">
        <v>-0.14967253362518362</v>
      </c>
    </row>
    <row r="13" spans="1:14" ht="15" customHeight="1" x14ac:dyDescent="0.25">
      <c r="A13" s="77">
        <v>10</v>
      </c>
      <c r="B13" s="21" t="s">
        <v>59</v>
      </c>
      <c r="C13" s="70"/>
      <c r="D13" s="123">
        <v>0.63841530999999996</v>
      </c>
      <c r="E13" s="82"/>
      <c r="F13" s="123">
        <v>2.8765673199999995</v>
      </c>
      <c r="G13" s="123">
        <v>2.8020407700000005</v>
      </c>
      <c r="H13" s="184">
        <v>-7.452654999999897E-2</v>
      </c>
      <c r="I13" s="185">
        <v>-2.5908154306640396E-2</v>
      </c>
      <c r="J13" s="72"/>
      <c r="K13" s="123">
        <v>22.711188350000004</v>
      </c>
      <c r="L13" s="123">
        <v>5.8670000000000009</v>
      </c>
      <c r="M13" s="319">
        <v>-16.844188350000003</v>
      </c>
      <c r="N13" s="320">
        <v>-0.74166917602090154</v>
      </c>
    </row>
    <row r="14" spans="1:14" ht="15" customHeight="1" x14ac:dyDescent="0.25">
      <c r="A14" s="77">
        <v>11</v>
      </c>
      <c r="B14" s="21" t="s">
        <v>61</v>
      </c>
      <c r="C14" s="70"/>
      <c r="D14" s="123">
        <v>17.713647479999999</v>
      </c>
      <c r="E14" s="82"/>
      <c r="F14" s="123">
        <v>101.9157860800001</v>
      </c>
      <c r="G14" s="123">
        <v>101.26792412000003</v>
      </c>
      <c r="H14" s="184">
        <v>-0.64786196000007124</v>
      </c>
      <c r="I14" s="185">
        <v>-6.3568362166340764E-3</v>
      </c>
      <c r="J14" s="72"/>
      <c r="K14" s="123">
        <v>180.05117198000005</v>
      </c>
      <c r="L14" s="123">
        <v>159.73799999999989</v>
      </c>
      <c r="M14" s="319">
        <v>-20.313171980000163</v>
      </c>
      <c r="N14" s="320">
        <v>-0.11281888230228532</v>
      </c>
    </row>
    <row r="15" spans="1:14" ht="15" customHeight="1" x14ac:dyDescent="0.25">
      <c r="A15" s="77">
        <v>12</v>
      </c>
      <c r="B15" s="21" t="s">
        <v>63</v>
      </c>
      <c r="C15" s="70"/>
      <c r="D15" s="123">
        <v>0.58269015000000002</v>
      </c>
      <c r="E15" s="82"/>
      <c r="F15" s="123">
        <v>4.2085456200000007</v>
      </c>
      <c r="G15" s="123">
        <v>3.56737532</v>
      </c>
      <c r="H15" s="184">
        <v>-0.64117030000000064</v>
      </c>
      <c r="I15" s="185">
        <v>-0.15234961383167811</v>
      </c>
      <c r="J15" s="72"/>
      <c r="K15" s="123">
        <v>9.3428733499999979</v>
      </c>
      <c r="L15" s="123">
        <v>6.21</v>
      </c>
      <c r="M15" s="319">
        <v>-3.1328733499999979</v>
      </c>
      <c r="N15" s="320">
        <v>-0.33532225394021831</v>
      </c>
    </row>
    <row r="16" spans="1:14" ht="15" customHeight="1" x14ac:dyDescent="0.25">
      <c r="A16" s="77">
        <v>13</v>
      </c>
      <c r="B16" s="21" t="s">
        <v>65</v>
      </c>
      <c r="C16" s="70"/>
      <c r="D16" s="123">
        <v>117.49187913999999</v>
      </c>
      <c r="E16" s="82"/>
      <c r="F16" s="123">
        <v>782.87881477999952</v>
      </c>
      <c r="G16" s="123">
        <v>793.10795274000031</v>
      </c>
      <c r="H16" s="184">
        <v>10.229137960000799</v>
      </c>
      <c r="I16" s="185">
        <v>1.3066055393101017E-2</v>
      </c>
      <c r="J16" s="72"/>
      <c r="K16" s="123">
        <v>1392.6907932100003</v>
      </c>
      <c r="L16" s="123">
        <v>1372.1579999999999</v>
      </c>
      <c r="M16" s="319">
        <v>-20.532793210000364</v>
      </c>
      <c r="N16" s="320">
        <v>-1.4743253355380181E-2</v>
      </c>
    </row>
    <row r="17" spans="1:14" ht="15" customHeight="1" x14ac:dyDescent="0.25">
      <c r="A17" s="77">
        <v>14</v>
      </c>
      <c r="B17" s="21" t="s">
        <v>67</v>
      </c>
      <c r="C17" s="70"/>
      <c r="D17" s="123">
        <v>10.081605040000001</v>
      </c>
      <c r="E17" s="82"/>
      <c r="F17" s="123">
        <v>28.615051270000006</v>
      </c>
      <c r="G17" s="123">
        <v>39.04462216000001</v>
      </c>
      <c r="H17" s="184">
        <v>10.429570890000004</v>
      </c>
      <c r="I17" s="185">
        <v>0.36447849740302085</v>
      </c>
      <c r="J17" s="72"/>
      <c r="K17" s="123">
        <v>58.241557940000007</v>
      </c>
      <c r="L17" s="123">
        <v>58.917999999999999</v>
      </c>
      <c r="M17" s="319">
        <v>0.6764420599999923</v>
      </c>
      <c r="N17" s="320">
        <v>1.1614422483286813E-2</v>
      </c>
    </row>
    <row r="18" spans="1:14" ht="15" customHeight="1" x14ac:dyDescent="0.25">
      <c r="A18" s="77">
        <v>15</v>
      </c>
      <c r="B18" s="21" t="s">
        <v>69</v>
      </c>
      <c r="C18" s="70"/>
      <c r="D18" s="123">
        <v>15.77541051</v>
      </c>
      <c r="E18" s="82"/>
      <c r="F18" s="123">
        <v>128.24062303000002</v>
      </c>
      <c r="G18" s="123">
        <v>106.84409345</v>
      </c>
      <c r="H18" s="184">
        <v>-21.396529580000021</v>
      </c>
      <c r="I18" s="185">
        <v>-0.16684673759729485</v>
      </c>
      <c r="J18" s="72"/>
      <c r="K18" s="123">
        <v>316.81065822000011</v>
      </c>
      <c r="L18" s="123">
        <v>223.88800000000003</v>
      </c>
      <c r="M18" s="319">
        <v>-92.922658220000073</v>
      </c>
      <c r="N18" s="320">
        <v>-0.29330660383108886</v>
      </c>
    </row>
    <row r="19" spans="1:14" ht="15" customHeight="1" x14ac:dyDescent="0.25">
      <c r="A19" s="77">
        <v>16</v>
      </c>
      <c r="B19" s="21" t="s">
        <v>70</v>
      </c>
      <c r="C19" s="70"/>
      <c r="D19" s="123">
        <v>3084.69393029</v>
      </c>
      <c r="E19" s="82"/>
      <c r="F19" s="123">
        <v>34240.639300460025</v>
      </c>
      <c r="G19" s="123">
        <v>35673.112457299962</v>
      </c>
      <c r="H19" s="184">
        <v>1432.4731568399366</v>
      </c>
      <c r="I19" s="185">
        <v>4.1835467622845846E-2</v>
      </c>
      <c r="J19" s="72"/>
      <c r="K19" s="123">
        <v>71213.756412640025</v>
      </c>
      <c r="L19" s="123">
        <v>71863.403999999995</v>
      </c>
      <c r="M19" s="319">
        <v>649.6475873599702</v>
      </c>
      <c r="N19" s="320">
        <v>9.1225013267894894E-3</v>
      </c>
    </row>
    <row r="20" spans="1:14" ht="15" customHeight="1" x14ac:dyDescent="0.25">
      <c r="A20" s="77">
        <v>17</v>
      </c>
      <c r="B20" s="21" t="s">
        <v>72</v>
      </c>
      <c r="C20" s="70"/>
      <c r="D20" s="123">
        <v>5.9562720200000001</v>
      </c>
      <c r="E20" s="82"/>
      <c r="F20" s="123">
        <v>0.32734092999999997</v>
      </c>
      <c r="G20" s="123">
        <v>15.315610370000002</v>
      </c>
      <c r="H20" s="184">
        <v>14.988269440000002</v>
      </c>
      <c r="I20" s="185" t="s">
        <v>40</v>
      </c>
      <c r="J20" s="72"/>
      <c r="K20" s="123">
        <v>0.74983015999999991</v>
      </c>
      <c r="L20" s="123">
        <v>14.826000000000001</v>
      </c>
      <c r="M20" s="319">
        <v>14.07616984</v>
      </c>
      <c r="N20" s="320" t="s">
        <v>40</v>
      </c>
    </row>
    <row r="21" spans="1:14" ht="15" customHeight="1" x14ac:dyDescent="0.25">
      <c r="A21" s="77">
        <v>18</v>
      </c>
      <c r="B21" s="21" t="s">
        <v>74</v>
      </c>
      <c r="C21" s="70"/>
      <c r="D21" s="123">
        <v>8.4686465599999998</v>
      </c>
      <c r="E21" s="82"/>
      <c r="F21" s="123">
        <v>22.356151189999999</v>
      </c>
      <c r="G21" s="123">
        <v>34.690468349999996</v>
      </c>
      <c r="H21" s="184">
        <v>12.334317159999998</v>
      </c>
      <c r="I21" s="185">
        <v>0.55171916915274721</v>
      </c>
      <c r="J21" s="72"/>
      <c r="K21" s="123">
        <v>42.828845449999996</v>
      </c>
      <c r="L21" s="123">
        <v>35.410000000000004</v>
      </c>
      <c r="M21" s="319">
        <v>-7.4188454499999921</v>
      </c>
      <c r="N21" s="320">
        <v>-0.17322076679982024</v>
      </c>
    </row>
    <row r="22" spans="1:14" ht="15.75" customHeight="1" x14ac:dyDescent="0.25">
      <c r="A22" s="78" t="s">
        <v>75</v>
      </c>
      <c r="B22" s="43"/>
      <c r="C22" s="43"/>
      <c r="D22" s="79">
        <v>2151.7338796699996</v>
      </c>
      <c r="E22" s="64"/>
      <c r="F22" s="79">
        <v>12294.992332190002</v>
      </c>
      <c r="G22" s="79">
        <v>12703.228759789999</v>
      </c>
      <c r="H22" s="303">
        <v>408.23642759999711</v>
      </c>
      <c r="I22" s="176">
        <v>3.3203471508573168E-2</v>
      </c>
      <c r="J22" s="119"/>
      <c r="K22" s="79">
        <v>22065.4970612</v>
      </c>
      <c r="L22" s="126">
        <v>22393.225000000006</v>
      </c>
      <c r="M22" s="310">
        <v>327.72793880000609</v>
      </c>
      <c r="N22" s="316">
        <v>1.485250651236325E-2</v>
      </c>
    </row>
    <row r="23" spans="1:14" ht="15" customHeight="1" x14ac:dyDescent="0.25">
      <c r="A23" s="77">
        <v>20</v>
      </c>
      <c r="B23" s="21" t="s">
        <v>76</v>
      </c>
      <c r="C23" s="70"/>
      <c r="D23" s="123">
        <v>1091.1616815599998</v>
      </c>
      <c r="E23" s="82"/>
      <c r="F23" s="123">
        <v>5621.3606271299996</v>
      </c>
      <c r="G23" s="123">
        <v>5809.4606694600006</v>
      </c>
      <c r="H23" s="184">
        <v>188.10004233000109</v>
      </c>
      <c r="I23" s="185">
        <v>3.3461657204874262E-2</v>
      </c>
      <c r="J23" s="72"/>
      <c r="K23" s="123">
        <v>9802.4469146800002</v>
      </c>
      <c r="L23" s="123">
        <v>9865.44</v>
      </c>
      <c r="M23" s="317">
        <v>62.993085320000318</v>
      </c>
      <c r="N23" s="318">
        <v>6.4262613068235552E-3</v>
      </c>
    </row>
    <row r="24" spans="1:14" ht="15" customHeight="1" x14ac:dyDescent="0.25">
      <c r="A24" s="77">
        <v>21</v>
      </c>
      <c r="B24" s="21" t="s">
        <v>78</v>
      </c>
      <c r="C24" s="70"/>
      <c r="D24" s="123">
        <v>7.0107940000002367E-2</v>
      </c>
      <c r="E24" s="82"/>
      <c r="F24" s="123">
        <v>556.8657197199999</v>
      </c>
      <c r="G24" s="123">
        <v>642.25500635999992</v>
      </c>
      <c r="H24" s="184">
        <v>85.389286640000023</v>
      </c>
      <c r="I24" s="185">
        <v>0.1533390970500661</v>
      </c>
      <c r="J24" s="72"/>
      <c r="K24" s="123">
        <v>1313.6926806700001</v>
      </c>
      <c r="L24" s="123">
        <v>1455.6739999999993</v>
      </c>
      <c r="M24" s="319">
        <v>141.98131932999922</v>
      </c>
      <c r="N24" s="320">
        <v>0.10807803180998699</v>
      </c>
    </row>
    <row r="25" spans="1:14" ht="15" customHeight="1" x14ac:dyDescent="0.25">
      <c r="A25" s="77">
        <v>22</v>
      </c>
      <c r="B25" s="21" t="s">
        <v>80</v>
      </c>
      <c r="C25" s="70"/>
      <c r="D25" s="123">
        <v>6.6818804600000004</v>
      </c>
      <c r="E25" s="82"/>
      <c r="F25" s="123">
        <v>36.954893490000003</v>
      </c>
      <c r="G25" s="123">
        <v>37.717573969999997</v>
      </c>
      <c r="H25" s="184">
        <v>0.76268047999999311</v>
      </c>
      <c r="I25" s="185">
        <v>2.0638145803515195E-2</v>
      </c>
      <c r="J25" s="72"/>
      <c r="K25" s="123">
        <v>63.436532030000002</v>
      </c>
      <c r="L25" s="123">
        <v>64.599000000000004</v>
      </c>
      <c r="M25" s="319">
        <v>1.1624679700000016</v>
      </c>
      <c r="N25" s="320">
        <v>1.8324897859332223E-2</v>
      </c>
    </row>
    <row r="26" spans="1:14" ht="15" customHeight="1" x14ac:dyDescent="0.25">
      <c r="A26" s="77">
        <v>23</v>
      </c>
      <c r="B26" s="21" t="s">
        <v>82</v>
      </c>
      <c r="C26" s="70"/>
      <c r="D26" s="123">
        <v>158.22718424999999</v>
      </c>
      <c r="E26" s="82"/>
      <c r="F26" s="123">
        <v>1271.1831376000007</v>
      </c>
      <c r="G26" s="123">
        <v>1214.3029964500001</v>
      </c>
      <c r="H26" s="184">
        <v>-56.880141150000554</v>
      </c>
      <c r="I26" s="185">
        <v>-4.4745827306512664E-2</v>
      </c>
      <c r="J26" s="72"/>
      <c r="K26" s="123">
        <v>2190.2433104099996</v>
      </c>
      <c r="L26" s="123">
        <v>2130.3399999999997</v>
      </c>
      <c r="M26" s="319">
        <v>-59.903310409999904</v>
      </c>
      <c r="N26" s="320">
        <v>-2.7350071165740175E-2</v>
      </c>
    </row>
    <row r="27" spans="1:14" ht="15" customHeight="1" x14ac:dyDescent="0.25">
      <c r="A27" s="77">
        <v>24</v>
      </c>
      <c r="B27" s="21" t="s">
        <v>84</v>
      </c>
      <c r="C27" s="70"/>
      <c r="D27" s="123">
        <v>14.230688679999998</v>
      </c>
      <c r="E27" s="82"/>
      <c r="F27" s="123">
        <v>43.265417849999999</v>
      </c>
      <c r="G27" s="123">
        <v>44.040507939999998</v>
      </c>
      <c r="H27" s="184">
        <v>0.77509008999999907</v>
      </c>
      <c r="I27" s="185">
        <v>1.7914771855138678E-2</v>
      </c>
      <c r="J27" s="72"/>
      <c r="K27" s="123">
        <v>116.74605269000001</v>
      </c>
      <c r="L27" s="123">
        <v>74.491</v>
      </c>
      <c r="M27" s="319">
        <v>-42.255052690000014</v>
      </c>
      <c r="N27" s="320">
        <v>-0.36193988333122806</v>
      </c>
    </row>
    <row r="28" spans="1:14" ht="15" customHeight="1" x14ac:dyDescent="0.25">
      <c r="A28" s="77">
        <v>25</v>
      </c>
      <c r="B28" s="21" t="s">
        <v>86</v>
      </c>
      <c r="C28" s="70"/>
      <c r="D28" s="123">
        <v>881.36233677999985</v>
      </c>
      <c r="E28" s="82"/>
      <c r="F28" s="123">
        <v>4765.3625364000009</v>
      </c>
      <c r="G28" s="123">
        <v>4955.4520056099991</v>
      </c>
      <c r="H28" s="184">
        <v>190.08946920999824</v>
      </c>
      <c r="I28" s="185">
        <v>3.9889823231288091E-2</v>
      </c>
      <c r="J28" s="72"/>
      <c r="K28" s="123">
        <v>8578.9315707200003</v>
      </c>
      <c r="L28" s="123">
        <v>8802.6810000000041</v>
      </c>
      <c r="M28" s="319">
        <v>223.74942928000382</v>
      </c>
      <c r="N28" s="320">
        <v>2.6081269845264154E-2</v>
      </c>
    </row>
    <row r="29" spans="1:14" ht="15.75" customHeight="1" x14ac:dyDescent="0.25">
      <c r="A29" s="78" t="s">
        <v>121</v>
      </c>
      <c r="B29" s="43"/>
      <c r="C29" s="43"/>
      <c r="D29" s="79">
        <v>7.0345841599999996</v>
      </c>
      <c r="E29" s="64"/>
      <c r="F29" s="79">
        <v>72.570574049999991</v>
      </c>
      <c r="G29" s="79">
        <v>45.376998129999997</v>
      </c>
      <c r="H29" s="303">
        <v>-27.193575919999994</v>
      </c>
      <c r="I29" s="176">
        <v>-0.37471904109872478</v>
      </c>
      <c r="J29" s="119"/>
      <c r="K29" s="79">
        <v>152.09998618</v>
      </c>
      <c r="L29" s="126">
        <v>109.88899999999997</v>
      </c>
      <c r="M29" s="310">
        <v>-42.210986180000035</v>
      </c>
      <c r="N29" s="316">
        <v>-0.27752130187603175</v>
      </c>
    </row>
    <row r="30" spans="1:14" ht="15" customHeight="1" x14ac:dyDescent="0.25">
      <c r="A30" s="77">
        <v>30</v>
      </c>
      <c r="B30" s="21" t="s">
        <v>89</v>
      </c>
      <c r="C30" s="70"/>
      <c r="D30" s="123">
        <v>6.5397066899999992</v>
      </c>
      <c r="E30" s="82"/>
      <c r="F30" s="123">
        <v>67.963787179999983</v>
      </c>
      <c r="G30" s="123">
        <v>39.664661439999996</v>
      </c>
      <c r="H30" s="184">
        <v>-28.299125739999987</v>
      </c>
      <c r="I30" s="185">
        <v>-0.41638535629350126</v>
      </c>
      <c r="J30" s="72"/>
      <c r="K30" s="123">
        <v>136.22853885999999</v>
      </c>
      <c r="L30" s="123">
        <v>96.23099999999998</v>
      </c>
      <c r="M30" s="317">
        <v>-39.997538860000006</v>
      </c>
      <c r="N30" s="318">
        <v>-0.29360616501293368</v>
      </c>
    </row>
    <row r="31" spans="1:14" ht="15" customHeight="1" x14ac:dyDescent="0.25">
      <c r="A31" s="77">
        <v>31</v>
      </c>
      <c r="B31" s="21" t="s">
        <v>91</v>
      </c>
      <c r="C31" s="70"/>
      <c r="D31" s="123">
        <v>9.21212E-2</v>
      </c>
      <c r="E31" s="82"/>
      <c r="F31" s="123">
        <v>1.8912010100000003</v>
      </c>
      <c r="G31" s="123">
        <v>2.0136274699999999</v>
      </c>
      <c r="H31" s="184">
        <v>0.12242645999999957</v>
      </c>
      <c r="I31" s="185">
        <v>6.4734768727729985E-2</v>
      </c>
      <c r="J31" s="72"/>
      <c r="K31" s="123">
        <v>2.9964720800000006</v>
      </c>
      <c r="L31" s="123">
        <v>6.4359999999999999</v>
      </c>
      <c r="M31" s="319">
        <v>3.4395279199999993</v>
      </c>
      <c r="N31" s="320">
        <v>1.1478591584273992</v>
      </c>
    </row>
    <row r="32" spans="1:14" ht="15" customHeight="1" x14ac:dyDescent="0.25">
      <c r="A32" s="77">
        <v>32</v>
      </c>
      <c r="B32" s="21" t="s">
        <v>93</v>
      </c>
      <c r="C32" s="70"/>
      <c r="D32" s="123">
        <v>0.36252288999999999</v>
      </c>
      <c r="E32" s="82"/>
      <c r="F32" s="123">
        <v>1.9816790599999998</v>
      </c>
      <c r="G32" s="123">
        <v>2.7612782899999999</v>
      </c>
      <c r="H32" s="184">
        <v>0.77959923000000009</v>
      </c>
      <c r="I32" s="185">
        <v>0.39340337481287224</v>
      </c>
      <c r="J32" s="72"/>
      <c r="K32" s="123">
        <v>4.4082958599999991</v>
      </c>
      <c r="L32" s="123">
        <v>6.2120000000000015</v>
      </c>
      <c r="M32" s="319">
        <v>1.8037041400000025</v>
      </c>
      <c r="N32" s="320">
        <v>0.40916131704463288</v>
      </c>
    </row>
    <row r="33" spans="1:14" ht="15" customHeight="1" x14ac:dyDescent="0.25">
      <c r="A33" s="77">
        <v>33</v>
      </c>
      <c r="B33" s="21" t="s">
        <v>95</v>
      </c>
      <c r="C33" s="70"/>
      <c r="D33" s="123">
        <v>4.0233379999999999E-2</v>
      </c>
      <c r="E33" s="82"/>
      <c r="F33" s="123">
        <v>0.73390679999999997</v>
      </c>
      <c r="G33" s="123">
        <v>0.93568544999999992</v>
      </c>
      <c r="H33" s="184">
        <v>0.20177864999999995</v>
      </c>
      <c r="I33" s="185">
        <v>0.27493770326150391</v>
      </c>
      <c r="J33" s="72"/>
      <c r="K33" s="123">
        <v>2.5117408999999999</v>
      </c>
      <c r="L33" s="123">
        <v>1.002</v>
      </c>
      <c r="M33" s="319">
        <v>-1.5097408999999999</v>
      </c>
      <c r="N33" s="320">
        <v>-0.60107350244605251</v>
      </c>
    </row>
    <row r="34" spans="1:14" ht="15" customHeight="1" x14ac:dyDescent="0.25">
      <c r="A34" s="77">
        <v>34</v>
      </c>
      <c r="B34" s="21" t="s">
        <v>97</v>
      </c>
      <c r="C34" s="70"/>
      <c r="D34" s="123">
        <v>0</v>
      </c>
      <c r="E34" s="82"/>
      <c r="F34" s="123">
        <v>0</v>
      </c>
      <c r="G34" s="123">
        <v>1.7454799999999998E-3</v>
      </c>
      <c r="H34" s="184">
        <v>1.7454799999999998E-3</v>
      </c>
      <c r="I34" s="185" t="s">
        <v>40</v>
      </c>
      <c r="J34" s="72"/>
      <c r="K34" s="123">
        <v>5.95493848</v>
      </c>
      <c r="L34" s="123">
        <v>8.0000000000000002E-3</v>
      </c>
      <c r="M34" s="319">
        <v>-5.94693848</v>
      </c>
      <c r="N34" s="320" t="s">
        <v>40</v>
      </c>
    </row>
    <row r="35" spans="1:14" ht="15.75" customHeight="1" x14ac:dyDescent="0.25">
      <c r="A35" s="78" t="s">
        <v>98</v>
      </c>
      <c r="B35" s="43"/>
      <c r="C35" s="43"/>
      <c r="D35" s="79">
        <v>1030.7376752</v>
      </c>
      <c r="E35" s="64"/>
      <c r="F35" s="79">
        <v>3269.0157028999997</v>
      </c>
      <c r="G35" s="79">
        <v>2827.1633264800003</v>
      </c>
      <c r="H35" s="303">
        <v>-441.85237641999947</v>
      </c>
      <c r="I35" s="176">
        <v>-0.13516373629775613</v>
      </c>
      <c r="J35" s="119"/>
      <c r="K35" s="79">
        <v>5705.0316556500011</v>
      </c>
      <c r="L35" s="126">
        <v>4838.5069999999996</v>
      </c>
      <c r="M35" s="310">
        <v>-866.52465565000148</v>
      </c>
      <c r="N35" s="316">
        <v>-0.15188779098041205</v>
      </c>
    </row>
    <row r="36" spans="1:14" ht="15" customHeight="1" x14ac:dyDescent="0.25">
      <c r="A36" s="77">
        <v>40</v>
      </c>
      <c r="B36" s="21" t="s">
        <v>100</v>
      </c>
      <c r="C36" s="70"/>
      <c r="D36" s="123">
        <v>769.23241828999994</v>
      </c>
      <c r="E36" s="82"/>
      <c r="F36" s="123">
        <v>31.991141620000008</v>
      </c>
      <c r="G36" s="123">
        <v>1279.6466851900004</v>
      </c>
      <c r="H36" s="184">
        <v>1247.6555435700004</v>
      </c>
      <c r="I36" s="185" t="s">
        <v>40</v>
      </c>
      <c r="J36" s="72"/>
      <c r="K36" s="123">
        <v>93.698901509999999</v>
      </c>
      <c r="L36" s="123">
        <v>1290.9860000000003</v>
      </c>
      <c r="M36" s="317">
        <v>1197.2870984900003</v>
      </c>
      <c r="N36" s="318" t="s">
        <v>40</v>
      </c>
    </row>
    <row r="37" spans="1:14" ht="15" customHeight="1" x14ac:dyDescent="0.25">
      <c r="A37" s="77">
        <v>41</v>
      </c>
      <c r="B37" s="21" t="s">
        <v>102</v>
      </c>
      <c r="C37" s="70"/>
      <c r="D37" s="123">
        <v>61.228732880000017</v>
      </c>
      <c r="E37" s="82"/>
      <c r="F37" s="123">
        <v>364.92101513999995</v>
      </c>
      <c r="G37" s="123">
        <v>278.06113682999984</v>
      </c>
      <c r="H37" s="184">
        <v>-86.859878310000113</v>
      </c>
      <c r="I37" s="185">
        <v>-0.23802377694438015</v>
      </c>
      <c r="J37" s="72"/>
      <c r="K37" s="123">
        <v>969.82600249000018</v>
      </c>
      <c r="L37" s="123">
        <v>1167.7979999999993</v>
      </c>
      <c r="M37" s="319">
        <v>197.97199750999914</v>
      </c>
      <c r="N37" s="320">
        <v>0.20413145966566359</v>
      </c>
    </row>
    <row r="38" spans="1:14" ht="15" customHeight="1" x14ac:dyDescent="0.25">
      <c r="A38" s="77">
        <v>42</v>
      </c>
      <c r="B38" s="21" t="s">
        <v>104</v>
      </c>
      <c r="C38" s="70"/>
      <c r="D38" s="123">
        <v>15.86605046</v>
      </c>
      <c r="E38" s="82"/>
      <c r="F38" s="123">
        <v>227.63264715999989</v>
      </c>
      <c r="G38" s="123">
        <v>269.30052576999998</v>
      </c>
      <c r="H38" s="184">
        <v>41.667878610000088</v>
      </c>
      <c r="I38" s="185">
        <v>0.18304878113864009</v>
      </c>
      <c r="J38" s="72"/>
      <c r="K38" s="123">
        <v>549.09423419000007</v>
      </c>
      <c r="L38" s="123">
        <v>494.94700000000006</v>
      </c>
      <c r="M38" s="319">
        <v>-54.147234190000006</v>
      </c>
      <c r="N38" s="320">
        <v>-9.8611915439024145E-2</v>
      </c>
    </row>
    <row r="39" spans="1:14" ht="15" customHeight="1" x14ac:dyDescent="0.25">
      <c r="A39" s="77">
        <v>43</v>
      </c>
      <c r="B39" s="21" t="s">
        <v>106</v>
      </c>
      <c r="C39" s="70"/>
      <c r="D39" s="123">
        <v>52.047040880000004</v>
      </c>
      <c r="E39" s="82"/>
      <c r="F39" s="123">
        <v>149.33270578999998</v>
      </c>
      <c r="G39" s="123">
        <v>172.37357847999999</v>
      </c>
      <c r="H39" s="184">
        <v>23.040872690000015</v>
      </c>
      <c r="I39" s="185">
        <v>0.15429220657396625</v>
      </c>
      <c r="J39" s="72"/>
      <c r="K39" s="123">
        <v>319.07217901000001</v>
      </c>
      <c r="L39" s="123">
        <v>404.97199999999987</v>
      </c>
      <c r="M39" s="319">
        <v>85.899820989999853</v>
      </c>
      <c r="N39" s="320">
        <v>0.26921752080211192</v>
      </c>
    </row>
    <row r="40" spans="1:14" ht="15" customHeight="1" x14ac:dyDescent="0.25">
      <c r="A40" s="77">
        <v>44</v>
      </c>
      <c r="B40" s="21" t="s">
        <v>108</v>
      </c>
      <c r="C40" s="70"/>
      <c r="D40" s="123">
        <v>69.941305029999995</v>
      </c>
      <c r="E40" s="82"/>
      <c r="F40" s="123">
        <v>469.23769489</v>
      </c>
      <c r="G40" s="123">
        <v>485.14359096999993</v>
      </c>
      <c r="H40" s="184">
        <v>15.905896079999934</v>
      </c>
      <c r="I40" s="185">
        <v>3.3897311007225595E-2</v>
      </c>
      <c r="J40" s="72"/>
      <c r="K40" s="123">
        <v>894.63006270000005</v>
      </c>
      <c r="L40" s="123">
        <v>907.697</v>
      </c>
      <c r="M40" s="319">
        <v>13.06693729999995</v>
      </c>
      <c r="N40" s="320">
        <v>1.4605967141953391E-2</v>
      </c>
    </row>
    <row r="41" spans="1:14" ht="15" customHeight="1" x14ac:dyDescent="0.25">
      <c r="A41" s="77">
        <v>45</v>
      </c>
      <c r="B41" s="21" t="s">
        <v>110</v>
      </c>
      <c r="C41" s="70"/>
      <c r="D41" s="123">
        <v>57.499248919999992</v>
      </c>
      <c r="E41" s="82"/>
      <c r="F41" s="123">
        <v>1949.66786082</v>
      </c>
      <c r="G41" s="123">
        <v>257.94079968</v>
      </c>
      <c r="H41" s="184">
        <v>-1691.7270611399999</v>
      </c>
      <c r="I41" s="185">
        <v>-0.86770013248743094</v>
      </c>
      <c r="J41" s="72"/>
      <c r="K41" s="123">
        <v>2532.0304761700008</v>
      </c>
      <c r="L41" s="123">
        <v>492.32899999999984</v>
      </c>
      <c r="M41" s="319">
        <v>-2039.7014761700011</v>
      </c>
      <c r="N41" s="320">
        <v>-0.80555960734536403</v>
      </c>
    </row>
    <row r="42" spans="1:14" ht="15" customHeight="1" x14ac:dyDescent="0.25">
      <c r="A42" s="77">
        <v>46</v>
      </c>
      <c r="B42" s="21" t="s">
        <v>112</v>
      </c>
      <c r="C42" s="70"/>
      <c r="D42" s="123">
        <v>4.9228787399999998</v>
      </c>
      <c r="E42" s="82"/>
      <c r="F42" s="123">
        <v>76.232637479999994</v>
      </c>
      <c r="G42" s="123">
        <v>84.697009559999998</v>
      </c>
      <c r="H42" s="184">
        <v>8.464372080000004</v>
      </c>
      <c r="I42" s="185">
        <v>0.11103344131600679</v>
      </c>
      <c r="J42" s="72"/>
      <c r="K42" s="123">
        <v>346.67979958000001</v>
      </c>
      <c r="L42" s="123">
        <v>79.778000000000006</v>
      </c>
      <c r="M42" s="319">
        <v>-266.90179957999999</v>
      </c>
      <c r="N42" s="320">
        <v>-0.76987987157991189</v>
      </c>
    </row>
    <row r="43" spans="1:14" ht="15.75" customHeight="1" x14ac:dyDescent="0.25">
      <c r="A43" s="78" t="s">
        <v>122</v>
      </c>
      <c r="B43" s="43"/>
      <c r="C43" s="43"/>
      <c r="D43" s="79">
        <v>15.15883533</v>
      </c>
      <c r="E43" s="64"/>
      <c r="F43" s="79">
        <v>1584.2776355999999</v>
      </c>
      <c r="G43" s="79">
        <v>1182.9678705500003</v>
      </c>
      <c r="H43" s="303">
        <v>-401.30976504999967</v>
      </c>
      <c r="I43" s="176">
        <v>-0.25330772588859718</v>
      </c>
      <c r="J43" s="119"/>
      <c r="K43" s="79">
        <v>3984.62731093</v>
      </c>
      <c r="L43" s="126">
        <v>2566.6179999999999</v>
      </c>
      <c r="M43" s="310">
        <v>-1418.0093109300001</v>
      </c>
      <c r="N43" s="316">
        <v>-0.35586999743748704</v>
      </c>
    </row>
    <row r="44" spans="1:14" ht="15" customHeight="1" x14ac:dyDescent="0.25">
      <c r="A44" s="77">
        <v>51</v>
      </c>
      <c r="B44" s="21" t="s">
        <v>115</v>
      </c>
      <c r="C44" s="70"/>
      <c r="D44" s="123">
        <v>15.15883533</v>
      </c>
      <c r="E44" s="82"/>
      <c r="F44" s="123">
        <v>1584.2776355999999</v>
      </c>
      <c r="G44" s="123">
        <v>1182.9678705500003</v>
      </c>
      <c r="H44" s="184">
        <v>-401.30976504999967</v>
      </c>
      <c r="I44" s="185">
        <v>-0.25330772588859718</v>
      </c>
      <c r="J44" s="72"/>
      <c r="K44" s="123">
        <v>3984.62731093</v>
      </c>
      <c r="L44" s="123">
        <v>2566.6179999999999</v>
      </c>
      <c r="M44" s="317">
        <v>-1418.0093109300001</v>
      </c>
      <c r="N44" s="318">
        <v>-0.35586999743748704</v>
      </c>
    </row>
    <row r="45" spans="1:14" ht="15" customHeight="1" x14ac:dyDescent="0.25">
      <c r="A45" s="87">
        <v>58</v>
      </c>
      <c r="B45" s="45" t="s">
        <v>117</v>
      </c>
      <c r="C45" s="88"/>
      <c r="D45" s="137">
        <v>0</v>
      </c>
      <c r="E45" s="138"/>
      <c r="F45" s="137">
        <v>0</v>
      </c>
      <c r="G45" s="137">
        <v>0</v>
      </c>
      <c r="H45" s="189">
        <v>0</v>
      </c>
      <c r="I45" s="190" t="s">
        <v>40</v>
      </c>
      <c r="J45" s="90"/>
      <c r="K45" s="137">
        <v>0</v>
      </c>
      <c r="L45" s="137">
        <v>0</v>
      </c>
      <c r="M45" s="294">
        <v>0</v>
      </c>
      <c r="N45" s="321" t="s">
        <v>40</v>
      </c>
    </row>
    <row r="46" spans="1:14" ht="14.25" customHeight="1" x14ac:dyDescent="0.25">
      <c r="A46" s="322" t="s">
        <v>36</v>
      </c>
      <c r="B46" s="145"/>
      <c r="C46" s="323"/>
      <c r="D46" s="145"/>
      <c r="E46" s="323"/>
      <c r="F46" s="323"/>
      <c r="G46" s="145"/>
      <c r="H46" s="145"/>
      <c r="I46" s="145"/>
      <c r="J46" s="145"/>
      <c r="K46" s="145"/>
      <c r="L46" s="145"/>
      <c r="M46" s="145"/>
      <c r="N46" s="145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C5F59-E561-42C5-B55C-D684A5788EA7}">
  <sheetPr codeName="Tabelle16"/>
  <dimension ref="A1:N30"/>
  <sheetViews>
    <sheetView showGridLines="0" workbookViewId="0">
      <selection activeCell="A2" sqref="A2:C4"/>
    </sheetView>
  </sheetViews>
  <sheetFormatPr baseColWidth="10" defaultColWidth="10" defaultRowHeight="15.75" x14ac:dyDescent="0.2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395" t="s">
        <v>345</v>
      </c>
    </row>
    <row r="2" spans="1:14" ht="15" customHeight="1" x14ac:dyDescent="0.25">
      <c r="A2" s="534" t="s">
        <v>259</v>
      </c>
      <c r="B2" s="534"/>
      <c r="C2" s="534"/>
      <c r="D2" s="282" t="s">
        <v>11</v>
      </c>
      <c r="E2" s="283"/>
      <c r="F2" s="531" t="s">
        <v>12</v>
      </c>
      <c r="G2" s="531"/>
      <c r="H2" s="531"/>
      <c r="I2" s="531"/>
      <c r="J2" s="284"/>
      <c r="K2" s="531" t="s">
        <v>13</v>
      </c>
      <c r="L2" s="531"/>
      <c r="M2" s="531"/>
      <c r="N2" s="531"/>
    </row>
    <row r="3" spans="1:14" ht="15" customHeight="1" x14ac:dyDescent="0.25">
      <c r="A3" s="535"/>
      <c r="B3" s="535"/>
      <c r="C3" s="535"/>
      <c r="D3" s="285" t="s">
        <v>37</v>
      </c>
      <c r="E3" s="285"/>
      <c r="F3" s="532" t="s">
        <v>38</v>
      </c>
      <c r="G3" s="532" t="e">
        <v>#REF!</v>
      </c>
      <c r="H3" s="538" t="s">
        <v>14</v>
      </c>
      <c r="I3" s="538"/>
      <c r="J3" s="286"/>
      <c r="K3" s="287" t="s">
        <v>6</v>
      </c>
      <c r="L3" s="285" t="s">
        <v>7</v>
      </c>
      <c r="M3" s="538" t="s">
        <v>14</v>
      </c>
      <c r="N3" s="538"/>
    </row>
    <row r="4" spans="1:14" ht="15" customHeight="1" x14ac:dyDescent="0.25">
      <c r="A4" s="535"/>
      <c r="B4" s="535"/>
      <c r="C4" s="535"/>
      <c r="D4" s="298">
        <v>2025</v>
      </c>
      <c r="E4" s="299"/>
      <c r="F4" s="299">
        <v>2024</v>
      </c>
      <c r="G4" s="299">
        <v>2025</v>
      </c>
      <c r="H4" s="324" t="s">
        <v>15</v>
      </c>
      <c r="I4" s="324" t="s">
        <v>16</v>
      </c>
      <c r="J4" s="325"/>
      <c r="K4" s="299">
        <v>2024</v>
      </c>
      <c r="L4" s="325">
        <v>2025</v>
      </c>
      <c r="M4" s="324" t="s">
        <v>15</v>
      </c>
      <c r="N4" s="324" t="s">
        <v>16</v>
      </c>
    </row>
    <row r="5" spans="1:14" ht="15" customHeight="1" x14ac:dyDescent="0.25">
      <c r="A5" s="326" t="s">
        <v>256</v>
      </c>
      <c r="B5" s="327"/>
      <c r="C5" s="327"/>
      <c r="D5" s="15">
        <v>8809.68107057001</v>
      </c>
      <c r="E5" s="15"/>
      <c r="F5" s="15">
        <v>64139.200258759913</v>
      </c>
      <c r="G5" s="15">
        <v>66135.18925660997</v>
      </c>
      <c r="H5" s="328">
        <v>1995.9889978500578</v>
      </c>
      <c r="I5" s="329">
        <v>3.1119642742621467E-2</v>
      </c>
      <c r="J5" s="330"/>
      <c r="K5" s="15">
        <v>118906.85882323991</v>
      </c>
      <c r="L5" s="152">
        <v>126710.85399999999</v>
      </c>
      <c r="M5" s="328">
        <v>7803.9951767600869</v>
      </c>
      <c r="N5" s="329">
        <v>6.5631160842967606E-2</v>
      </c>
    </row>
    <row r="6" spans="1:14" ht="15" customHeight="1" x14ac:dyDescent="0.25">
      <c r="A6" s="154" t="s">
        <v>261</v>
      </c>
      <c r="B6" s="154"/>
      <c r="C6" s="155"/>
      <c r="D6" s="156">
        <v>933.40077326999915</v>
      </c>
      <c r="E6" s="156"/>
      <c r="F6" s="156">
        <v>6738.5732056800061</v>
      </c>
      <c r="G6" s="156">
        <v>7078.7465861799992</v>
      </c>
      <c r="H6" s="157">
        <v>340.17338049999307</v>
      </c>
      <c r="I6" s="158">
        <v>5.0481514427009211E-2</v>
      </c>
      <c r="J6" s="156"/>
      <c r="K6" s="156">
        <v>12508.51392620001</v>
      </c>
      <c r="L6" s="156">
        <v>13189.424999999994</v>
      </c>
      <c r="M6" s="157">
        <v>680.91107379998357</v>
      </c>
      <c r="N6" s="158">
        <v>5.443580890722477E-2</v>
      </c>
    </row>
    <row r="7" spans="1:14" ht="15" customHeight="1" x14ac:dyDescent="0.25">
      <c r="A7" s="69"/>
      <c r="B7" s="160" t="s">
        <v>262</v>
      </c>
      <c r="C7" s="70"/>
      <c r="D7" s="161">
        <v>933.27804234999951</v>
      </c>
      <c r="E7" s="71"/>
      <c r="F7" s="161">
        <v>6698.1073354500086</v>
      </c>
      <c r="G7" s="161">
        <v>7077.394735559993</v>
      </c>
      <c r="H7" s="162">
        <v>379.28740010998445</v>
      </c>
      <c r="I7" s="75">
        <v>5.662605585649394E-2</v>
      </c>
      <c r="J7" s="71"/>
      <c r="K7" s="161">
        <v>12070.9656259</v>
      </c>
      <c r="L7" s="161">
        <v>12739.760999999993</v>
      </c>
      <c r="M7" s="162">
        <v>668.79537409999284</v>
      </c>
      <c r="N7" s="75">
        <v>5.5405291906804433E-2</v>
      </c>
    </row>
    <row r="8" spans="1:14" ht="15" customHeight="1" x14ac:dyDescent="0.25">
      <c r="A8" s="69"/>
      <c r="B8" s="21" t="s">
        <v>263</v>
      </c>
      <c r="C8" s="70"/>
      <c r="D8" s="161">
        <v>0.12273092000000003</v>
      </c>
      <c r="E8" s="71"/>
      <c r="F8" s="161">
        <v>40.465870230000007</v>
      </c>
      <c r="G8" s="161">
        <v>1.3518506200000002</v>
      </c>
      <c r="H8" s="162">
        <v>-39.114019610000007</v>
      </c>
      <c r="I8" s="75">
        <v>-0.96659281976845302</v>
      </c>
      <c r="J8" s="71"/>
      <c r="K8" s="161">
        <v>437.54830029999977</v>
      </c>
      <c r="L8" s="161">
        <v>449.66399999999982</v>
      </c>
      <c r="M8" s="162">
        <v>12.11569970000005</v>
      </c>
      <c r="N8" s="75">
        <v>2.7689970893940208E-2</v>
      </c>
    </row>
    <row r="9" spans="1:14" ht="15" customHeight="1" x14ac:dyDescent="0.25">
      <c r="A9" s="331"/>
      <c r="B9" s="332"/>
      <c r="C9" s="70" t="s">
        <v>264</v>
      </c>
      <c r="D9" s="333">
        <v>1.2397140000000001E-2</v>
      </c>
      <c r="E9" s="334"/>
      <c r="F9" s="161">
        <v>0.35117366</v>
      </c>
      <c r="G9" s="161">
        <v>0.20370380999999999</v>
      </c>
      <c r="H9" s="162">
        <v>-0.14746985000000001</v>
      </c>
      <c r="I9" s="75">
        <v>-0.41993425702827492</v>
      </c>
      <c r="J9" s="71"/>
      <c r="K9" s="161">
        <v>91.537817840000045</v>
      </c>
      <c r="L9" s="161">
        <v>93.672000000000025</v>
      </c>
      <c r="M9" s="162">
        <v>2.1341821599999804</v>
      </c>
      <c r="N9" s="75">
        <v>2.3314758974595007E-2</v>
      </c>
    </row>
    <row r="10" spans="1:14" ht="15" customHeight="1" x14ac:dyDescent="0.25">
      <c r="A10" s="331"/>
      <c r="B10" s="332"/>
      <c r="C10" s="70" t="s">
        <v>265</v>
      </c>
      <c r="D10" s="333">
        <v>0.10397634</v>
      </c>
      <c r="E10" s="334"/>
      <c r="F10" s="161">
        <v>39.740470000000016</v>
      </c>
      <c r="G10" s="161">
        <v>1.1324580200000005</v>
      </c>
      <c r="H10" s="162">
        <v>-38.608011980000015</v>
      </c>
      <c r="I10" s="75">
        <v>-0.97150365810973049</v>
      </c>
      <c r="J10" s="71"/>
      <c r="K10" s="161">
        <v>200.48331488000005</v>
      </c>
      <c r="L10" s="161">
        <v>190.05500000000004</v>
      </c>
      <c r="M10" s="162">
        <v>-10.428314880000016</v>
      </c>
      <c r="N10" s="75">
        <v>-5.2015874170087018E-2</v>
      </c>
    </row>
    <row r="11" spans="1:14" ht="15" customHeight="1" x14ac:dyDescent="0.25">
      <c r="A11" s="331"/>
      <c r="B11" s="332"/>
      <c r="C11" s="70" t="s">
        <v>266</v>
      </c>
      <c r="D11" s="333">
        <v>6.3574399999999998E-3</v>
      </c>
      <c r="E11" s="334"/>
      <c r="F11" s="161">
        <v>0.37422657000000004</v>
      </c>
      <c r="G11" s="161">
        <v>1.5688789999999998E-2</v>
      </c>
      <c r="H11" s="162">
        <v>-0.35853778000000003</v>
      </c>
      <c r="I11" s="75" t="s">
        <v>40</v>
      </c>
      <c r="J11" s="71"/>
      <c r="K11" s="161">
        <v>54.264243410000027</v>
      </c>
      <c r="L11" s="161">
        <v>65.429999999999993</v>
      </c>
      <c r="M11" s="162">
        <v>11.165756589999965</v>
      </c>
      <c r="N11" s="75">
        <v>0.20576637373593787</v>
      </c>
    </row>
    <row r="12" spans="1:14" ht="15" customHeight="1" x14ac:dyDescent="0.25">
      <c r="A12" s="331"/>
      <c r="B12" s="332"/>
      <c r="C12" s="70" t="s">
        <v>267</v>
      </c>
      <c r="D12" s="333">
        <v>0</v>
      </c>
      <c r="E12" s="334"/>
      <c r="F12" s="161">
        <v>0</v>
      </c>
      <c r="G12" s="161">
        <v>0</v>
      </c>
      <c r="H12" s="162">
        <v>0</v>
      </c>
      <c r="I12" s="75" t="s">
        <v>40</v>
      </c>
      <c r="J12" s="71"/>
      <c r="K12" s="161">
        <v>91.262924170000005</v>
      </c>
      <c r="L12" s="161">
        <v>100.50699999999999</v>
      </c>
      <c r="M12" s="162">
        <v>9.2440758299999857</v>
      </c>
      <c r="N12" s="75">
        <v>0.10129059433577403</v>
      </c>
    </row>
    <row r="13" spans="1:14" ht="15" customHeight="1" x14ac:dyDescent="0.25">
      <c r="A13" s="154" t="s">
        <v>134</v>
      </c>
      <c r="B13" s="154"/>
      <c r="C13" s="155"/>
      <c r="D13" s="156">
        <v>977.69924579000087</v>
      </c>
      <c r="E13" s="156"/>
      <c r="F13" s="156">
        <v>5087.4683370599951</v>
      </c>
      <c r="G13" s="156">
        <v>4611.092316079993</v>
      </c>
      <c r="H13" s="157">
        <v>-476.37602098000207</v>
      </c>
      <c r="I13" s="158">
        <v>-9.3637147087444195E-2</v>
      </c>
      <c r="J13" s="156"/>
      <c r="K13" s="156">
        <v>9520.5053144799767</v>
      </c>
      <c r="L13" s="156">
        <v>10106.40100000004</v>
      </c>
      <c r="M13" s="157">
        <v>585.89568552006313</v>
      </c>
      <c r="N13" s="158">
        <v>6.1540397927088986E-2</v>
      </c>
    </row>
    <row r="14" spans="1:14" ht="15" customHeight="1" x14ac:dyDescent="0.25">
      <c r="A14" s="69"/>
      <c r="B14" s="160" t="s">
        <v>134</v>
      </c>
      <c r="C14" s="70"/>
      <c r="D14" s="161">
        <v>904.5642695500012</v>
      </c>
      <c r="E14" s="71"/>
      <c r="F14" s="161">
        <v>4468.9093785099985</v>
      </c>
      <c r="G14" s="161">
        <v>4256.3661153799994</v>
      </c>
      <c r="H14" s="162">
        <v>-212.5432631299991</v>
      </c>
      <c r="I14" s="75">
        <v>-4.7560432563719668E-2</v>
      </c>
      <c r="J14" s="71"/>
      <c r="K14" s="161">
        <v>8103.0400664399967</v>
      </c>
      <c r="L14" s="161">
        <v>8549.6690000000181</v>
      </c>
      <c r="M14" s="162">
        <v>446.62893356002132</v>
      </c>
      <c r="N14" s="75">
        <v>5.5118687541704903E-2</v>
      </c>
    </row>
    <row r="15" spans="1:14" ht="15" customHeight="1" x14ac:dyDescent="0.25">
      <c r="A15" s="69"/>
      <c r="B15" s="21" t="s">
        <v>268</v>
      </c>
      <c r="C15" s="70"/>
      <c r="D15" s="161">
        <v>40.543658529999995</v>
      </c>
      <c r="E15" s="71"/>
      <c r="F15" s="161">
        <v>277.42209451999997</v>
      </c>
      <c r="G15" s="161">
        <v>290.65927991999973</v>
      </c>
      <c r="H15" s="162">
        <v>13.23718539999976</v>
      </c>
      <c r="I15" s="75">
        <v>4.7714964530503501E-2</v>
      </c>
      <c r="J15" s="71"/>
      <c r="K15" s="161">
        <v>482.96411720999976</v>
      </c>
      <c r="L15" s="161">
        <v>585.16100000000006</v>
      </c>
      <c r="M15" s="162">
        <v>102.1968827900003</v>
      </c>
      <c r="N15" s="75">
        <v>0.21160346938479413</v>
      </c>
    </row>
    <row r="16" spans="1:14" ht="15" customHeight="1" x14ac:dyDescent="0.25">
      <c r="A16" s="69"/>
      <c r="B16" s="21" t="s">
        <v>269</v>
      </c>
      <c r="C16" s="70"/>
      <c r="D16" s="161">
        <v>31.296911999999995</v>
      </c>
      <c r="E16" s="71"/>
      <c r="F16" s="161">
        <v>335.65902038999985</v>
      </c>
      <c r="G16" s="161">
        <v>57.420935950000128</v>
      </c>
      <c r="H16" s="162">
        <v>-278.23808443999974</v>
      </c>
      <c r="I16" s="75">
        <v>-0.82893075275235217</v>
      </c>
      <c r="J16" s="71"/>
      <c r="K16" s="161">
        <v>820.48172210000041</v>
      </c>
      <c r="L16" s="161">
        <v>901.12399999999957</v>
      </c>
      <c r="M16" s="162">
        <v>80.642277899999158</v>
      </c>
      <c r="N16" s="75">
        <v>9.8286501366048107E-2</v>
      </c>
    </row>
    <row r="17" spans="1:14" ht="15" customHeight="1" x14ac:dyDescent="0.25">
      <c r="A17" s="69"/>
      <c r="B17" s="21" t="s">
        <v>263</v>
      </c>
      <c r="C17" s="70"/>
      <c r="D17" s="161">
        <v>1.11028824</v>
      </c>
      <c r="E17" s="71"/>
      <c r="F17" s="161">
        <v>1.2629017500000002</v>
      </c>
      <c r="G17" s="161">
        <v>5.0232300500000004</v>
      </c>
      <c r="H17" s="162">
        <v>3.7603283000000003</v>
      </c>
      <c r="I17" s="75">
        <v>2.9775303581612742</v>
      </c>
      <c r="J17" s="71"/>
      <c r="K17" s="161">
        <v>78.301875549999991</v>
      </c>
      <c r="L17" s="161">
        <v>30.860000000000003</v>
      </c>
      <c r="M17" s="162">
        <v>-47.441875549999992</v>
      </c>
      <c r="N17" s="75">
        <v>-0.60588428076292733</v>
      </c>
    </row>
    <row r="18" spans="1:14" ht="15" customHeight="1" x14ac:dyDescent="0.25">
      <c r="A18" s="331"/>
      <c r="B18" s="332"/>
      <c r="C18" s="70" t="s">
        <v>270</v>
      </c>
      <c r="D18" s="333">
        <v>0</v>
      </c>
      <c r="E18" s="334"/>
      <c r="F18" s="161">
        <v>0.75518675000000002</v>
      </c>
      <c r="G18" s="161">
        <v>3.5385218100000002</v>
      </c>
      <c r="H18" s="162">
        <v>2.7833350600000002</v>
      </c>
      <c r="I18" s="75">
        <v>3.6856248603408366</v>
      </c>
      <c r="J18" s="71"/>
      <c r="K18" s="161">
        <v>25.024666870000001</v>
      </c>
      <c r="L18" s="161">
        <v>25.601999999999997</v>
      </c>
      <c r="M18" s="162">
        <v>0.57733312999999598</v>
      </c>
      <c r="N18" s="75">
        <v>2.3070562057795563E-2</v>
      </c>
    </row>
    <row r="19" spans="1:14" ht="15" customHeight="1" x14ac:dyDescent="0.25">
      <c r="A19" s="331"/>
      <c r="B19" s="332"/>
      <c r="C19" s="70" t="s">
        <v>267</v>
      </c>
      <c r="D19" s="333">
        <v>1.11028824</v>
      </c>
      <c r="E19" s="334"/>
      <c r="F19" s="161">
        <v>0.50771500000000003</v>
      </c>
      <c r="G19" s="161">
        <v>1.48470824</v>
      </c>
      <c r="H19" s="162">
        <v>0.97699323999999999</v>
      </c>
      <c r="I19" s="75">
        <v>1.9242946141043693</v>
      </c>
      <c r="J19" s="71"/>
      <c r="K19" s="161">
        <v>53.277208679999994</v>
      </c>
      <c r="L19" s="161">
        <v>5.258</v>
      </c>
      <c r="M19" s="162">
        <v>-48.019208679999991</v>
      </c>
      <c r="N19" s="75">
        <v>-0.90130864340920647</v>
      </c>
    </row>
    <row r="20" spans="1:14" ht="15" customHeight="1" x14ac:dyDescent="0.25">
      <c r="A20" s="69"/>
      <c r="B20" s="21" t="s">
        <v>271</v>
      </c>
      <c r="C20" s="70"/>
      <c r="D20" s="161">
        <v>0.18411747000000001</v>
      </c>
      <c r="E20" s="71"/>
      <c r="F20" s="161">
        <v>4.2149418899999995</v>
      </c>
      <c r="G20" s="161">
        <v>1.6227547799999995</v>
      </c>
      <c r="H20" s="162">
        <v>-2.5921871100000002</v>
      </c>
      <c r="I20" s="75">
        <v>-0.61499948935239068</v>
      </c>
      <c r="J20" s="71"/>
      <c r="K20" s="161">
        <v>35.717533180000018</v>
      </c>
      <c r="L20" s="161">
        <v>39.586999999999996</v>
      </c>
      <c r="M20" s="162">
        <v>3.8694668199999782</v>
      </c>
      <c r="N20" s="75">
        <v>0.10833522014243369</v>
      </c>
    </row>
    <row r="21" spans="1:14" ht="15" customHeight="1" x14ac:dyDescent="0.25">
      <c r="A21" s="154" t="s">
        <v>272</v>
      </c>
      <c r="B21" s="154"/>
      <c r="C21" s="155"/>
      <c r="D21" s="156">
        <v>6370.7718898200101</v>
      </c>
      <c r="E21" s="156"/>
      <c r="F21" s="156">
        <v>49193.881489729916</v>
      </c>
      <c r="G21" s="156">
        <v>50900.833855579978</v>
      </c>
      <c r="H21" s="157">
        <v>1706.9523658500621</v>
      </c>
      <c r="I21" s="158">
        <v>3.4698468877809807E-2</v>
      </c>
      <c r="J21" s="156"/>
      <c r="K21" s="156">
        <v>91277.922240769913</v>
      </c>
      <c r="L21" s="156">
        <v>96725.564999999959</v>
      </c>
      <c r="M21" s="157">
        <v>5447.6427592300461</v>
      </c>
      <c r="N21" s="158">
        <v>5.9681932120019487E-2</v>
      </c>
    </row>
    <row r="22" spans="1:14" ht="15" customHeight="1" x14ac:dyDescent="0.25">
      <c r="A22" s="69"/>
      <c r="B22" s="160" t="s">
        <v>273</v>
      </c>
      <c r="C22" s="70"/>
      <c r="D22" s="161">
        <v>6368.8604945800098</v>
      </c>
      <c r="E22" s="71"/>
      <c r="F22" s="161">
        <v>49176.978734069911</v>
      </c>
      <c r="G22" s="161">
        <v>50883.57021198998</v>
      </c>
      <c r="H22" s="162">
        <v>1706.5914779200684</v>
      </c>
      <c r="I22" s="75">
        <v>3.4703056630393192E-2</v>
      </c>
      <c r="J22" s="71"/>
      <c r="K22" s="161">
        <v>91056.256403269901</v>
      </c>
      <c r="L22" s="161">
        <v>96662.494999999937</v>
      </c>
      <c r="M22" s="162">
        <v>5606.2385967300361</v>
      </c>
      <c r="N22" s="75">
        <v>6.156895548067709E-2</v>
      </c>
    </row>
    <row r="23" spans="1:14" ht="15" customHeight="1" x14ac:dyDescent="0.25">
      <c r="A23" s="69"/>
      <c r="B23" s="21" t="s">
        <v>269</v>
      </c>
      <c r="C23" s="70"/>
      <c r="D23" s="161">
        <v>1.9113952400000001</v>
      </c>
      <c r="E23" s="71"/>
      <c r="F23" s="161">
        <v>16.902755659999997</v>
      </c>
      <c r="G23" s="161">
        <v>17.263643590000001</v>
      </c>
      <c r="H23" s="162">
        <v>0.36088793000000408</v>
      </c>
      <c r="I23" s="75">
        <v>2.1350833985847473E-2</v>
      </c>
      <c r="J23" s="71"/>
      <c r="K23" s="161">
        <v>29.82209958</v>
      </c>
      <c r="L23" s="161">
        <v>33.069000000000003</v>
      </c>
      <c r="M23" s="162">
        <v>3.2469004200000029</v>
      </c>
      <c r="N23" s="75">
        <v>0.10887564811759654</v>
      </c>
    </row>
    <row r="24" spans="1:14" ht="15" customHeight="1" x14ac:dyDescent="0.25">
      <c r="A24" s="69"/>
      <c r="B24" s="21" t="s">
        <v>263</v>
      </c>
      <c r="C24" s="70"/>
      <c r="D24" s="161">
        <v>0</v>
      </c>
      <c r="E24" s="71"/>
      <c r="F24" s="161">
        <v>0</v>
      </c>
      <c r="G24" s="161">
        <v>0</v>
      </c>
      <c r="H24" s="162">
        <v>0</v>
      </c>
      <c r="I24" s="75" t="s">
        <v>40</v>
      </c>
      <c r="J24" s="71"/>
      <c r="K24" s="161">
        <v>191.84373792000002</v>
      </c>
      <c r="L24" s="161">
        <v>30.001000000000001</v>
      </c>
      <c r="M24" s="162">
        <v>-161.84273792000002</v>
      </c>
      <c r="N24" s="75">
        <v>-0.84361751743749591</v>
      </c>
    </row>
    <row r="25" spans="1:14" ht="15" customHeight="1" x14ac:dyDescent="0.25">
      <c r="A25" s="331"/>
      <c r="B25" s="332"/>
      <c r="C25" s="70" t="s">
        <v>274</v>
      </c>
      <c r="D25" s="333">
        <v>0</v>
      </c>
      <c r="E25" s="334"/>
      <c r="F25" s="161">
        <v>0</v>
      </c>
      <c r="G25" s="161">
        <v>0</v>
      </c>
      <c r="H25" s="162">
        <v>0</v>
      </c>
      <c r="I25" s="75" t="s">
        <v>40</v>
      </c>
      <c r="J25" s="71"/>
      <c r="K25" s="161">
        <v>191.84373792000002</v>
      </c>
      <c r="L25" s="161">
        <v>30.001000000000001</v>
      </c>
      <c r="M25" s="162">
        <v>-161.84273792000002</v>
      </c>
      <c r="N25" s="75">
        <v>-0.84361751743749591</v>
      </c>
    </row>
    <row r="26" spans="1:14" ht="15" customHeight="1" x14ac:dyDescent="0.25">
      <c r="A26" s="154" t="s">
        <v>275</v>
      </c>
      <c r="B26" s="154"/>
      <c r="C26" s="155"/>
      <c r="D26" s="156">
        <v>527.80916169</v>
      </c>
      <c r="E26" s="156"/>
      <c r="F26" s="156">
        <v>3119.2772262899994</v>
      </c>
      <c r="G26" s="156">
        <v>3544.5164987700014</v>
      </c>
      <c r="H26" s="157">
        <v>425.239272480002</v>
      </c>
      <c r="I26" s="158">
        <v>0.13632621970756098</v>
      </c>
      <c r="J26" s="156"/>
      <c r="K26" s="156">
        <v>5599.9173417899992</v>
      </c>
      <c r="L26" s="156">
        <v>6689.4629999999997</v>
      </c>
      <c r="M26" s="157">
        <v>1089.5456582100005</v>
      </c>
      <c r="N26" s="158">
        <v>0.19456459653058555</v>
      </c>
    </row>
    <row r="27" spans="1:14" ht="15" customHeight="1" x14ac:dyDescent="0.25">
      <c r="A27" s="69"/>
      <c r="B27" s="160" t="s">
        <v>276</v>
      </c>
      <c r="C27" s="70"/>
      <c r="D27" s="161">
        <v>527.80916169</v>
      </c>
      <c r="E27" s="71"/>
      <c r="F27" s="161">
        <v>3119.2772262899994</v>
      </c>
      <c r="G27" s="161">
        <v>3544.5164987700014</v>
      </c>
      <c r="H27" s="162">
        <v>425.239272480002</v>
      </c>
      <c r="I27" s="75">
        <v>0.13632621970756098</v>
      </c>
      <c r="J27" s="71"/>
      <c r="K27" s="161">
        <v>5548.8288334699992</v>
      </c>
      <c r="L27" s="161">
        <v>6658.7629999999999</v>
      </c>
      <c r="M27" s="162">
        <v>1109.9341665300008</v>
      </c>
      <c r="N27" s="75">
        <v>0.20003034871700942</v>
      </c>
    </row>
    <row r="28" spans="1:14" ht="15" customHeight="1" x14ac:dyDescent="0.25">
      <c r="A28" s="86"/>
      <c r="B28" s="45" t="s">
        <v>277</v>
      </c>
      <c r="C28" s="88"/>
      <c r="D28" s="91">
        <v>0</v>
      </c>
      <c r="E28" s="89"/>
      <c r="F28" s="91">
        <v>0</v>
      </c>
      <c r="G28" s="91">
        <v>0</v>
      </c>
      <c r="H28" s="165">
        <v>0</v>
      </c>
      <c r="I28" s="92" t="s">
        <v>40</v>
      </c>
      <c r="J28" s="89"/>
      <c r="K28" s="91">
        <v>51.088508320000003</v>
      </c>
      <c r="L28" s="91">
        <v>30.7</v>
      </c>
      <c r="M28" s="165">
        <v>-20.388508320000003</v>
      </c>
      <c r="N28" s="92">
        <v>-0.39908208304485493</v>
      </c>
    </row>
    <row r="29" spans="1:14" ht="15" customHeight="1" x14ac:dyDescent="0.25">
      <c r="A29" s="1" t="s">
        <v>36</v>
      </c>
      <c r="B29" s="1"/>
      <c r="C29" s="1"/>
      <c r="D29" s="1"/>
      <c r="E29" s="1"/>
      <c r="F29" s="112"/>
      <c r="G29" s="112"/>
      <c r="H29" s="1"/>
      <c r="I29" s="1"/>
      <c r="J29" s="1"/>
      <c r="K29" s="1"/>
      <c r="L29" s="1"/>
      <c r="M29" s="1"/>
      <c r="N29" s="1"/>
    </row>
    <row r="30" spans="1:14" ht="15" customHeight="1" x14ac:dyDescent="0.25">
      <c r="A30" s="1"/>
      <c r="B30" s="1"/>
      <c r="C30" s="1"/>
      <c r="D30" s="1"/>
      <c r="E30" s="1"/>
      <c r="F30" s="112"/>
      <c r="G30" s="112"/>
      <c r="H30" s="1"/>
      <c r="I30" s="1"/>
      <c r="J30" s="1"/>
      <c r="K30" s="1"/>
      <c r="L30" s="1"/>
      <c r="M30" s="1"/>
      <c r="N30" s="1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customProperties>
    <customPr name="_pios_id" r:id="rId1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C5119-6F69-4ED2-9BCF-691CFDEDC855}">
  <sheetPr codeName="Tabelle12">
    <pageSetUpPr fitToPage="1"/>
  </sheetPr>
  <dimension ref="A1:N25"/>
  <sheetViews>
    <sheetView showGridLines="0" zoomScaleNormal="100" workbookViewId="0">
      <selection activeCell="A2" sqref="A2:C4"/>
    </sheetView>
  </sheetViews>
  <sheetFormatPr baseColWidth="10" defaultColWidth="17.875" defaultRowHeight="15.75" x14ac:dyDescent="0.25"/>
  <cols>
    <col min="1" max="2" width="1.875" customWidth="1"/>
    <col min="3" max="3" width="45.375" bestFit="1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x14ac:dyDescent="0.25">
      <c r="A1" s="394" t="s">
        <v>347</v>
      </c>
    </row>
    <row r="2" spans="1:14" ht="15" customHeight="1" x14ac:dyDescent="0.25">
      <c r="A2" s="534" t="s">
        <v>260</v>
      </c>
      <c r="B2" s="534"/>
      <c r="C2" s="534"/>
      <c r="D2" s="282" t="s">
        <v>11</v>
      </c>
      <c r="E2" s="283"/>
      <c r="F2" s="531" t="s">
        <v>12</v>
      </c>
      <c r="G2" s="531"/>
      <c r="H2" s="531"/>
      <c r="I2" s="531"/>
      <c r="J2" s="284"/>
      <c r="K2" s="531" t="s">
        <v>13</v>
      </c>
      <c r="L2" s="531"/>
      <c r="M2" s="531"/>
      <c r="N2" s="531"/>
    </row>
    <row r="3" spans="1:14" ht="15" customHeight="1" x14ac:dyDescent="0.25">
      <c r="A3" s="535"/>
      <c r="B3" s="535"/>
      <c r="C3" s="535"/>
      <c r="D3" s="285" t="s">
        <v>37</v>
      </c>
      <c r="E3" s="285"/>
      <c r="F3" s="532" t="s">
        <v>38</v>
      </c>
      <c r="G3" s="532" t="e">
        <v>#REF!</v>
      </c>
      <c r="H3" s="538" t="s">
        <v>14</v>
      </c>
      <c r="I3" s="538"/>
      <c r="J3" s="286"/>
      <c r="K3" s="287" t="s">
        <v>278</v>
      </c>
      <c r="L3" s="285" t="s">
        <v>7</v>
      </c>
      <c r="M3" s="538" t="s">
        <v>14</v>
      </c>
      <c r="N3" s="538"/>
    </row>
    <row r="4" spans="1:14" ht="15" customHeight="1" x14ac:dyDescent="0.25">
      <c r="A4" s="537"/>
      <c r="B4" s="537"/>
      <c r="C4" s="537"/>
      <c r="D4" s="298">
        <v>2025</v>
      </c>
      <c r="E4" s="299"/>
      <c r="F4" s="298">
        <v>2024</v>
      </c>
      <c r="G4" s="298">
        <v>2025</v>
      </c>
      <c r="H4" s="300" t="s">
        <v>15</v>
      </c>
      <c r="I4" s="300" t="s">
        <v>16</v>
      </c>
      <c r="J4" s="299"/>
      <c r="K4" s="298">
        <v>2024</v>
      </c>
      <c r="L4" s="298">
        <v>2025</v>
      </c>
      <c r="M4" s="300" t="s">
        <v>15</v>
      </c>
      <c r="N4" s="300" t="s">
        <v>16</v>
      </c>
    </row>
    <row r="5" spans="1:14" ht="15" customHeight="1" x14ac:dyDescent="0.25">
      <c r="A5" s="529" t="s">
        <v>257</v>
      </c>
      <c r="B5" s="529"/>
      <c r="C5" s="529"/>
      <c r="D5" s="168">
        <v>6466.3011339899986</v>
      </c>
      <c r="E5" s="335"/>
      <c r="F5" s="168">
        <v>52534.193921139973</v>
      </c>
      <c r="G5" s="168">
        <v>53529.639649940029</v>
      </c>
      <c r="H5" s="336">
        <v>995.4457288000558</v>
      </c>
      <c r="I5" s="198">
        <v>2.755786990546949E-2</v>
      </c>
      <c r="J5" s="295"/>
      <c r="K5" s="168">
        <v>105151.55134039001</v>
      </c>
      <c r="L5" s="168">
        <v>103651.38400000001</v>
      </c>
      <c r="M5" s="336">
        <v>-1500.1673403900058</v>
      </c>
      <c r="N5" s="198">
        <v>3.1778824371944348E-2</v>
      </c>
    </row>
    <row r="6" spans="1:14" ht="15" customHeight="1" x14ac:dyDescent="0.25">
      <c r="A6" s="541" t="s">
        <v>279</v>
      </c>
      <c r="B6" s="541"/>
      <c r="C6" s="541"/>
      <c r="D6" s="181">
        <v>5677.0183348899991</v>
      </c>
      <c r="E6" s="173"/>
      <c r="F6" s="181">
        <v>50478.044210229971</v>
      </c>
      <c r="G6" s="181">
        <v>52002.943708420025</v>
      </c>
      <c r="H6" s="337">
        <v>1524.8994981900541</v>
      </c>
      <c r="I6" s="304">
        <v>4.6316431081717901E-2</v>
      </c>
      <c r="J6" s="64"/>
      <c r="K6" s="181">
        <v>102535.39393493001</v>
      </c>
      <c r="L6" s="181">
        <v>101714.201</v>
      </c>
      <c r="M6" s="337">
        <v>-821.19293493000441</v>
      </c>
      <c r="N6" s="304">
        <v>5.2506688635191923E-2</v>
      </c>
    </row>
    <row r="7" spans="1:14" ht="15" customHeight="1" x14ac:dyDescent="0.25">
      <c r="A7" s="70"/>
      <c r="B7" s="539" t="s">
        <v>280</v>
      </c>
      <c r="C7" s="539"/>
      <c r="D7" s="123">
        <v>7530.1568977199995</v>
      </c>
      <c r="E7" s="82"/>
      <c r="F7" s="123">
        <v>59365.299643369981</v>
      </c>
      <c r="G7" s="123">
        <v>61737.944861450036</v>
      </c>
      <c r="H7" s="184">
        <v>2372.6452180800552</v>
      </c>
      <c r="I7" s="185">
        <v>3.99668700795488E-2</v>
      </c>
      <c r="J7" s="82"/>
      <c r="K7" s="123">
        <v>115562.39317860002</v>
      </c>
      <c r="L7" s="123">
        <v>117499.01</v>
      </c>
      <c r="M7" s="184">
        <v>1936.6168213999772</v>
      </c>
      <c r="N7" s="185">
        <v>1.675819241997667E-2</v>
      </c>
    </row>
    <row r="8" spans="1:14" ht="15" customHeight="1" x14ac:dyDescent="0.25">
      <c r="A8" s="70"/>
      <c r="B8" s="539" t="s">
        <v>160</v>
      </c>
      <c r="C8" s="539"/>
      <c r="D8" s="123">
        <v>-4505.4624339300008</v>
      </c>
      <c r="E8" s="82"/>
      <c r="F8" s="123">
        <v>-25124.655355010003</v>
      </c>
      <c r="G8" s="123">
        <v>-26064.826001650013</v>
      </c>
      <c r="H8" s="124">
        <v>-940.17064664001009</v>
      </c>
      <c r="I8" s="338">
        <v>3.2129236594720556E-2</v>
      </c>
      <c r="J8" s="72"/>
      <c r="K8" s="123">
        <v>-44348.628421860005</v>
      </c>
      <c r="L8" s="123">
        <v>-45635.595999999998</v>
      </c>
      <c r="M8" s="124">
        <v>-1286.9675781399928</v>
      </c>
      <c r="N8" s="338">
        <v>5.5258472227604827E-2</v>
      </c>
    </row>
    <row r="9" spans="1:14" ht="15" customHeight="1" x14ac:dyDescent="0.25">
      <c r="A9" s="70"/>
      <c r="B9" s="2" t="s">
        <v>281</v>
      </c>
      <c r="C9" s="2"/>
      <c r="D9" s="123">
        <v>1975.9383878200001</v>
      </c>
      <c r="E9" s="82"/>
      <c r="F9" s="123">
        <v>10205.34622544</v>
      </c>
      <c r="G9" s="123">
        <v>10670.185183020001</v>
      </c>
      <c r="H9" s="124">
        <v>464.83895758000108</v>
      </c>
      <c r="I9" s="338">
        <v>7.0258607580644172E-2</v>
      </c>
      <c r="J9" s="72"/>
      <c r="K9" s="123">
        <v>17988.794091820004</v>
      </c>
      <c r="L9" s="123">
        <v>18536.629999999997</v>
      </c>
      <c r="M9" s="124">
        <v>547.83590817999357</v>
      </c>
      <c r="N9" s="338">
        <v>6.9255058998213936E-2</v>
      </c>
    </row>
    <row r="10" spans="1:14" ht="15" customHeight="1" x14ac:dyDescent="0.25">
      <c r="A10" s="186"/>
      <c r="B10" s="21"/>
      <c r="C10" s="21" t="s">
        <v>162</v>
      </c>
      <c r="D10" s="123">
        <v>1087.5403970499999</v>
      </c>
      <c r="E10" s="82"/>
      <c r="F10" s="123">
        <v>5401.0320501299993</v>
      </c>
      <c r="G10" s="123">
        <v>5674.8566594000004</v>
      </c>
      <c r="H10" s="124">
        <v>273.82460927000102</v>
      </c>
      <c r="I10" s="338">
        <v>8.1947707894379551E-2</v>
      </c>
      <c r="J10" s="72"/>
      <c r="K10" s="123">
        <v>9361.2156176099998</v>
      </c>
      <c r="L10" s="123">
        <v>9679.98</v>
      </c>
      <c r="M10" s="124">
        <v>318.76438238999981</v>
      </c>
      <c r="N10" s="338">
        <v>6.9173022770647741E-2</v>
      </c>
    </row>
    <row r="11" spans="1:14" ht="15" customHeight="1" x14ac:dyDescent="0.25">
      <c r="A11" s="186"/>
      <c r="B11" s="21"/>
      <c r="C11" s="21" t="s">
        <v>163</v>
      </c>
      <c r="D11" s="123">
        <v>881.22811030999992</v>
      </c>
      <c r="E11" s="82"/>
      <c r="F11" s="123">
        <v>4764.3710818200007</v>
      </c>
      <c r="G11" s="123">
        <v>4954.5149496500007</v>
      </c>
      <c r="H11" s="124">
        <v>190.14386783000009</v>
      </c>
      <c r="I11" s="338">
        <v>5.7916368050460187E-2</v>
      </c>
      <c r="J11" s="72"/>
      <c r="K11" s="123">
        <v>8558.6887421800002</v>
      </c>
      <c r="L11" s="123">
        <v>8788.1640000000007</v>
      </c>
      <c r="M11" s="124">
        <v>229.47525782000048</v>
      </c>
      <c r="N11" s="338">
        <v>7.0033437301463497E-2</v>
      </c>
    </row>
    <row r="12" spans="1:14" ht="15" customHeight="1" x14ac:dyDescent="0.25">
      <c r="A12" s="186"/>
      <c r="B12" s="21"/>
      <c r="C12" s="21" t="s">
        <v>282</v>
      </c>
      <c r="D12" s="123">
        <v>7.1698804599999999</v>
      </c>
      <c r="E12" s="82"/>
      <c r="F12" s="123">
        <v>39.943093489999995</v>
      </c>
      <c r="G12" s="123">
        <v>40.813573969999993</v>
      </c>
      <c r="H12" s="124">
        <v>0.87048047999999767</v>
      </c>
      <c r="I12" s="338">
        <v>3.0671451675995609E-2</v>
      </c>
      <c r="J12" s="72"/>
      <c r="K12" s="123">
        <v>68.889732030000005</v>
      </c>
      <c r="L12" s="123">
        <v>68.486000000000004</v>
      </c>
      <c r="M12" s="124">
        <v>-0.40373203000000046</v>
      </c>
      <c r="N12" s="338">
        <v>-1.6353401786427413E-2</v>
      </c>
    </row>
    <row r="13" spans="1:14" ht="15" customHeight="1" x14ac:dyDescent="0.25">
      <c r="A13" s="70"/>
      <c r="B13" s="539" t="s">
        <v>283</v>
      </c>
      <c r="C13" s="539" t="s">
        <v>284</v>
      </c>
      <c r="D13" s="123">
        <v>114.41803795</v>
      </c>
      <c r="E13" s="82"/>
      <c r="F13" s="123">
        <v>441.86843137000028</v>
      </c>
      <c r="G13" s="123">
        <v>440.49625801999986</v>
      </c>
      <c r="H13" s="124">
        <v>-1.3721733500004234</v>
      </c>
      <c r="I13" s="338">
        <v>-7.5898613309258733E-3</v>
      </c>
      <c r="J13" s="72"/>
      <c r="K13" s="123">
        <v>843.16673221999997</v>
      </c>
      <c r="L13" s="123">
        <v>881.86900000000003</v>
      </c>
      <c r="M13" s="124">
        <v>38.702267780000057</v>
      </c>
      <c r="N13" s="338">
        <v>7.2010758235816485E-3</v>
      </c>
    </row>
    <row r="14" spans="1:14" ht="15" customHeight="1" x14ac:dyDescent="0.25">
      <c r="A14" s="70"/>
      <c r="B14" s="539" t="s">
        <v>166</v>
      </c>
      <c r="C14" s="539" t="s">
        <v>285</v>
      </c>
      <c r="D14" s="123">
        <v>176.40163131</v>
      </c>
      <c r="E14" s="82"/>
      <c r="F14" s="123">
        <v>951.99309929000037</v>
      </c>
      <c r="G14" s="123">
        <v>954.96392044999948</v>
      </c>
      <c r="H14" s="124">
        <v>2.9708211599991046</v>
      </c>
      <c r="I14" s="338">
        <v>-4.5040389784773982E-2</v>
      </c>
      <c r="J14" s="72"/>
      <c r="K14" s="123">
        <v>1566.1937747700001</v>
      </c>
      <c r="L14" s="123">
        <v>1736.9470000000003</v>
      </c>
      <c r="M14" s="124">
        <v>170.75322523000023</v>
      </c>
      <c r="N14" s="338">
        <v>9.1296494236138281E-2</v>
      </c>
    </row>
    <row r="15" spans="1:14" ht="15" customHeight="1" x14ac:dyDescent="0.25">
      <c r="A15" s="70"/>
      <c r="B15" s="2" t="s">
        <v>167</v>
      </c>
      <c r="C15" s="2"/>
      <c r="D15" s="123">
        <v>345.3180503399999</v>
      </c>
      <c r="E15" s="82"/>
      <c r="F15" s="123">
        <v>4358.2876034099982</v>
      </c>
      <c r="G15" s="123">
        <v>3996.4063620599991</v>
      </c>
      <c r="H15" s="124">
        <v>-361.88124134999907</v>
      </c>
      <c r="I15" s="338">
        <v>0.17447839945326304</v>
      </c>
      <c r="J15" s="72"/>
      <c r="K15" s="123">
        <v>9483.7662447999974</v>
      </c>
      <c r="L15" s="123">
        <v>8173.2940000000071</v>
      </c>
      <c r="M15" s="124">
        <v>-1310.4722447999902</v>
      </c>
      <c r="N15" s="338">
        <v>0.40689135822084266</v>
      </c>
    </row>
    <row r="16" spans="1:14" ht="15" customHeight="1" x14ac:dyDescent="0.25">
      <c r="A16" s="70"/>
      <c r="B16" s="187"/>
      <c r="C16" s="21" t="s">
        <v>168</v>
      </c>
      <c r="D16" s="123">
        <v>23.814381490000009</v>
      </c>
      <c r="E16" s="82"/>
      <c r="F16" s="123">
        <v>524.94316265999976</v>
      </c>
      <c r="G16" s="123">
        <v>438.06692297999996</v>
      </c>
      <c r="H16" s="124">
        <v>-86.876239679999799</v>
      </c>
      <c r="I16" s="338">
        <v>0.93174534273573295</v>
      </c>
      <c r="J16" s="72"/>
      <c r="K16" s="123">
        <v>919.84555642999999</v>
      </c>
      <c r="L16" s="123">
        <v>598.08199999999988</v>
      </c>
      <c r="M16" s="124">
        <v>-321.76355643000011</v>
      </c>
      <c r="N16" s="338">
        <v>-0.520033333125969</v>
      </c>
    </row>
    <row r="17" spans="1:14" ht="15" customHeight="1" x14ac:dyDescent="0.25">
      <c r="A17" s="70"/>
      <c r="B17" s="187"/>
      <c r="C17" s="21" t="s">
        <v>169</v>
      </c>
      <c r="D17" s="123">
        <v>17.282722289999999</v>
      </c>
      <c r="E17" s="82"/>
      <c r="F17" s="123">
        <v>1357.9237783500009</v>
      </c>
      <c r="G17" s="123">
        <v>1121.5316319500005</v>
      </c>
      <c r="H17" s="124">
        <v>-236.39214640000046</v>
      </c>
      <c r="I17" s="338">
        <v>0.11926047190542044</v>
      </c>
      <c r="J17" s="72"/>
      <c r="K17" s="123">
        <v>3673.6722691200002</v>
      </c>
      <c r="L17" s="123">
        <v>2499.1309999999999</v>
      </c>
      <c r="M17" s="124">
        <v>-1174.5412691200004</v>
      </c>
      <c r="N17" s="338">
        <v>1.1043266618841976</v>
      </c>
    </row>
    <row r="18" spans="1:14" ht="15" customHeight="1" x14ac:dyDescent="0.25">
      <c r="A18" s="70"/>
      <c r="B18" s="187"/>
      <c r="C18" s="21" t="s">
        <v>170</v>
      </c>
      <c r="D18" s="123">
        <v>24.559078240000002</v>
      </c>
      <c r="E18" s="82"/>
      <c r="F18" s="123">
        <v>343.55536281000002</v>
      </c>
      <c r="G18" s="123">
        <v>230.63014563999999</v>
      </c>
      <c r="H18" s="124">
        <v>-112.92521717000002</v>
      </c>
      <c r="I18" s="338">
        <v>4.8460131457336963E-2</v>
      </c>
      <c r="J18" s="72"/>
      <c r="K18" s="123">
        <v>585.70045917000004</v>
      </c>
      <c r="L18" s="123">
        <v>632.52699999999982</v>
      </c>
      <c r="M18" s="124">
        <v>46.826540829999772</v>
      </c>
      <c r="N18" s="338">
        <v>0.23078060137790146</v>
      </c>
    </row>
    <row r="19" spans="1:14" ht="15" customHeight="1" x14ac:dyDescent="0.25">
      <c r="A19" s="70"/>
      <c r="B19" s="187"/>
      <c r="C19" s="21" t="s">
        <v>171</v>
      </c>
      <c r="D19" s="123">
        <v>21.903658210000003</v>
      </c>
      <c r="E19" s="82"/>
      <c r="F19" s="123">
        <v>173.45666954000001</v>
      </c>
      <c r="G19" s="123">
        <v>176.22510757999999</v>
      </c>
      <c r="H19" s="124">
        <v>2.7684380399999782</v>
      </c>
      <c r="I19" s="338">
        <v>6.0435774590931191E-2</v>
      </c>
      <c r="J19" s="72"/>
      <c r="K19" s="123">
        <v>315.25929487000002</v>
      </c>
      <c r="L19" s="123">
        <v>320.14</v>
      </c>
      <c r="M19" s="124">
        <v>4.8807051299999671</v>
      </c>
      <c r="N19" s="338">
        <v>6.4529677649873607E-2</v>
      </c>
    </row>
    <row r="20" spans="1:14" ht="15" customHeight="1" x14ac:dyDescent="0.25">
      <c r="A20" s="70"/>
      <c r="B20" s="187"/>
      <c r="C20" s="21" t="s">
        <v>172</v>
      </c>
      <c r="D20" s="123">
        <v>218.00419241</v>
      </c>
      <c r="E20" s="82"/>
      <c r="F20" s="123">
        <v>1656.6383570999994</v>
      </c>
      <c r="G20" s="123">
        <v>1723.0096839599994</v>
      </c>
      <c r="H20" s="124">
        <v>66.371326859999954</v>
      </c>
      <c r="I20" s="338">
        <v>0.14230860194051798</v>
      </c>
      <c r="J20" s="72"/>
      <c r="K20" s="123">
        <v>3449.7489116699994</v>
      </c>
      <c r="L20" s="123">
        <v>3582.4640000000013</v>
      </c>
      <c r="M20" s="124">
        <v>132.71508833000189</v>
      </c>
      <c r="N20" s="338">
        <v>0.32439228727993075</v>
      </c>
    </row>
    <row r="21" spans="1:14" ht="15" customHeight="1" x14ac:dyDescent="0.25">
      <c r="A21" s="70"/>
      <c r="B21" s="187"/>
      <c r="C21" s="21" t="s">
        <v>173</v>
      </c>
      <c r="D21" s="123">
        <v>39.754017699999999</v>
      </c>
      <c r="E21" s="82"/>
      <c r="F21" s="123">
        <v>301.77027294999999</v>
      </c>
      <c r="G21" s="123">
        <v>306.94286994999993</v>
      </c>
      <c r="H21" s="124">
        <v>5.1725969999999393</v>
      </c>
      <c r="I21" s="338">
        <v>2.0353697325632636E-2</v>
      </c>
      <c r="J21" s="72"/>
      <c r="K21" s="123">
        <v>539.53975353999999</v>
      </c>
      <c r="L21" s="123">
        <v>540.94999999999993</v>
      </c>
      <c r="M21" s="124">
        <v>1.4102464599999394</v>
      </c>
      <c r="N21" s="338">
        <v>6.2125411251763962E-2</v>
      </c>
    </row>
    <row r="22" spans="1:14" ht="15" customHeight="1" x14ac:dyDescent="0.25">
      <c r="A22" s="70"/>
      <c r="B22" s="539" t="s">
        <v>135</v>
      </c>
      <c r="C22" s="539"/>
      <c r="D22" s="123">
        <v>0.30549445000000003</v>
      </c>
      <c r="E22" s="82"/>
      <c r="F22" s="123">
        <v>17.322850890000016</v>
      </c>
      <c r="G22" s="123">
        <v>1.8232122299999998</v>
      </c>
      <c r="H22" s="124">
        <v>-15.499638660000016</v>
      </c>
      <c r="I22" s="338">
        <v>7.8735877616451511E-3</v>
      </c>
      <c r="J22" s="72"/>
      <c r="K22" s="123">
        <v>45.326240189999986</v>
      </c>
      <c r="L22" s="123">
        <v>9.9949999999999974</v>
      </c>
      <c r="M22" s="124">
        <v>-35.331240189999988</v>
      </c>
      <c r="N22" s="338">
        <v>-2.926937419247122E-2</v>
      </c>
    </row>
    <row r="23" spans="1:14" ht="15" customHeight="1" x14ac:dyDescent="0.25">
      <c r="A23" s="70"/>
      <c r="B23" s="539" t="s">
        <v>286</v>
      </c>
      <c r="C23" s="539"/>
      <c r="D23" s="123">
        <v>39.942269229999987</v>
      </c>
      <c r="E23" s="82"/>
      <c r="F23" s="123">
        <v>262.58171146999996</v>
      </c>
      <c r="G23" s="123">
        <v>265.94991283999991</v>
      </c>
      <c r="H23" s="124">
        <v>3.3682013699999516</v>
      </c>
      <c r="I23" s="305">
        <v>-0.59373310611054519</v>
      </c>
      <c r="J23" s="72"/>
      <c r="K23" s="123">
        <v>1394.3820943900002</v>
      </c>
      <c r="L23" s="123">
        <v>512.05200000000002</v>
      </c>
      <c r="M23" s="124">
        <v>-882.33009439000023</v>
      </c>
      <c r="N23" s="305">
        <v>-0.73479155052587308</v>
      </c>
    </row>
    <row r="24" spans="1:14" ht="15" customHeight="1" x14ac:dyDescent="0.25">
      <c r="A24" s="540" t="s">
        <v>287</v>
      </c>
      <c r="B24" s="540"/>
      <c r="C24" s="540"/>
      <c r="D24" s="172">
        <v>789.28279909999992</v>
      </c>
      <c r="E24" s="339"/>
      <c r="F24" s="172">
        <v>2056.1497109100001</v>
      </c>
      <c r="G24" s="172">
        <v>1526.6959415200001</v>
      </c>
      <c r="H24" s="340">
        <v>-529.45376938999993</v>
      </c>
      <c r="I24" s="216">
        <v>-0.43464668750146007</v>
      </c>
      <c r="J24" s="341"/>
      <c r="K24" s="172">
        <v>2616.1574054600001</v>
      </c>
      <c r="L24" s="172">
        <v>1937.183</v>
      </c>
      <c r="M24" s="340">
        <v>-678.97440546000007</v>
      </c>
      <c r="N24" s="216">
        <v>-0.30090875322638699</v>
      </c>
    </row>
    <row r="25" spans="1:14" x14ac:dyDescent="0.25">
      <c r="A25" s="1" t="s">
        <v>39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</sheetData>
  <mergeCells count="15">
    <mergeCell ref="A2:C4"/>
    <mergeCell ref="F2:I2"/>
    <mergeCell ref="K2:N2"/>
    <mergeCell ref="F3:G3"/>
    <mergeCell ref="H3:I3"/>
    <mergeCell ref="M3:N3"/>
    <mergeCell ref="B22:C22"/>
    <mergeCell ref="B23:C23"/>
    <mergeCell ref="A24:C24"/>
    <mergeCell ref="A5:C5"/>
    <mergeCell ref="A6:C6"/>
    <mergeCell ref="B7:C7"/>
    <mergeCell ref="B8:C8"/>
    <mergeCell ref="B13:C13"/>
    <mergeCell ref="B14:C14"/>
  </mergeCells>
  <pageMargins left="0.31496062992125984" right="0.11811023622047245" top="0.78740157480314965" bottom="0.78740157480314965" header="0.31496062992125984" footer="0.31496062992125984"/>
  <pageSetup paperSize="9" scale="71" orientation="portrait" r:id="rId1"/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25C13-C964-4CA7-A65A-4C524E0159ED}">
  <sheetPr codeName="Tabelle15">
    <pageSetUpPr fitToPage="1"/>
  </sheetPr>
  <dimension ref="A1:O72"/>
  <sheetViews>
    <sheetView showGridLines="0" zoomScaleNormal="100" workbookViewId="0">
      <selection activeCell="A2" sqref="A2:D4"/>
    </sheetView>
  </sheetViews>
  <sheetFormatPr baseColWidth="10" defaultColWidth="10" defaultRowHeight="15.75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x14ac:dyDescent="0.25">
      <c r="A1" s="394" t="s">
        <v>346</v>
      </c>
    </row>
    <row r="2" spans="1:15" ht="15" customHeight="1" x14ac:dyDescent="0.25">
      <c r="A2" s="542" t="s">
        <v>288</v>
      </c>
      <c r="B2" s="542"/>
      <c r="C2" s="542"/>
      <c r="D2" s="542"/>
      <c r="E2" s="282" t="s">
        <v>11</v>
      </c>
      <c r="F2" s="283"/>
      <c r="G2" s="531" t="s">
        <v>12</v>
      </c>
      <c r="H2" s="531"/>
      <c r="I2" s="531"/>
      <c r="J2" s="531"/>
      <c r="K2" s="283"/>
      <c r="L2" s="531" t="s">
        <v>13</v>
      </c>
      <c r="M2" s="531"/>
      <c r="N2" s="531"/>
      <c r="O2" s="531"/>
    </row>
    <row r="3" spans="1:15" ht="15" customHeight="1" x14ac:dyDescent="0.25">
      <c r="A3" s="543"/>
      <c r="B3" s="543"/>
      <c r="C3" s="543"/>
      <c r="D3" s="543"/>
      <c r="E3" s="285" t="s">
        <v>37</v>
      </c>
      <c r="F3" s="285"/>
      <c r="G3" s="532" t="s">
        <v>38</v>
      </c>
      <c r="H3" s="532" t="e">
        <v>#REF!</v>
      </c>
      <c r="I3" s="533" t="s">
        <v>14</v>
      </c>
      <c r="J3" s="533"/>
      <c r="K3" s="285"/>
      <c r="L3" s="287" t="s">
        <v>6</v>
      </c>
      <c r="M3" s="287" t="s">
        <v>7</v>
      </c>
      <c r="N3" s="544" t="s">
        <v>14</v>
      </c>
      <c r="O3" s="544"/>
    </row>
    <row r="4" spans="1:15" ht="15" customHeight="1" x14ac:dyDescent="0.25">
      <c r="A4" s="543"/>
      <c r="B4" s="543"/>
      <c r="C4" s="543"/>
      <c r="D4" s="543"/>
      <c r="E4" s="289">
        <v>2025</v>
      </c>
      <c r="F4" s="289"/>
      <c r="G4" s="289">
        <v>2024</v>
      </c>
      <c r="H4" s="289">
        <v>2025</v>
      </c>
      <c r="I4" s="290" t="s">
        <v>15</v>
      </c>
      <c r="J4" s="290" t="s">
        <v>16</v>
      </c>
      <c r="K4" s="288"/>
      <c r="L4" s="289">
        <v>2024</v>
      </c>
      <c r="M4" s="289">
        <v>2025</v>
      </c>
      <c r="N4" s="290" t="s">
        <v>15</v>
      </c>
      <c r="O4" s="290" t="s">
        <v>16</v>
      </c>
    </row>
    <row r="5" spans="1:15" ht="15" customHeight="1" x14ac:dyDescent="0.25">
      <c r="A5" s="194" t="s">
        <v>177</v>
      </c>
      <c r="B5" s="194"/>
      <c r="C5" s="194"/>
      <c r="D5" s="194"/>
      <c r="E5" s="195">
        <v>7590.1563642200008</v>
      </c>
      <c r="F5" s="196"/>
      <c r="G5" s="195">
        <v>59365.294655470003</v>
      </c>
      <c r="H5" s="195">
        <v>61737.938458950004</v>
      </c>
      <c r="I5" s="197">
        <v>2372.6438034800012</v>
      </c>
      <c r="J5" s="198">
        <v>3.9966849608846111E-2</v>
      </c>
      <c r="K5" s="199"/>
      <c r="L5" s="195">
        <v>115562.38483450002</v>
      </c>
      <c r="M5" s="195">
        <v>117499</v>
      </c>
      <c r="N5" s="197">
        <v>1936.6151654999849</v>
      </c>
      <c r="O5" s="198">
        <v>1.675817930093304E-2</v>
      </c>
    </row>
    <row r="6" spans="1:15" ht="15" customHeight="1" x14ac:dyDescent="0.25">
      <c r="A6" s="200"/>
      <c r="B6" s="200" t="s">
        <v>179</v>
      </c>
      <c r="C6" s="201"/>
      <c r="D6" s="200"/>
      <c r="E6" s="89">
        <v>0</v>
      </c>
      <c r="F6" s="72"/>
      <c r="G6" s="202">
        <v>0</v>
      </c>
      <c r="H6" s="202">
        <v>0</v>
      </c>
      <c r="I6" s="203">
        <v>0</v>
      </c>
      <c r="J6" s="204" t="s">
        <v>40</v>
      </c>
      <c r="K6" s="72"/>
      <c r="L6" s="202">
        <v>0</v>
      </c>
      <c r="M6" s="202">
        <v>0</v>
      </c>
      <c r="N6" s="203">
        <v>0</v>
      </c>
      <c r="O6" s="204" t="s">
        <v>40</v>
      </c>
    </row>
    <row r="7" spans="1:15" ht="15" customHeight="1" x14ac:dyDescent="0.25">
      <c r="A7" s="194" t="s">
        <v>180</v>
      </c>
      <c r="B7" s="194"/>
      <c r="C7" s="206"/>
      <c r="D7" s="194"/>
      <c r="E7" s="195">
        <v>7590.1563642200008</v>
      </c>
      <c r="F7" s="196"/>
      <c r="G7" s="195">
        <v>59365.294655470003</v>
      </c>
      <c r="H7" s="195">
        <v>61737.938458950004</v>
      </c>
      <c r="I7" s="197">
        <v>2372.6438034800012</v>
      </c>
      <c r="J7" s="198">
        <v>3.9966849608846111E-2</v>
      </c>
      <c r="K7" s="199"/>
      <c r="L7" s="195">
        <v>115562.38483450002</v>
      </c>
      <c r="M7" s="195">
        <v>117499</v>
      </c>
      <c r="N7" s="197">
        <v>1936.6151654999849</v>
      </c>
      <c r="O7" s="198">
        <v>1.675817930093304E-2</v>
      </c>
    </row>
    <row r="8" spans="1:15" ht="3.95" customHeight="1" x14ac:dyDescent="0.25">
      <c r="A8" s="207"/>
      <c r="B8" s="207"/>
      <c r="C8" s="207"/>
      <c r="D8" s="207"/>
      <c r="E8" s="208"/>
      <c r="F8" s="196"/>
      <c r="G8" s="208"/>
      <c r="H8" s="208"/>
      <c r="I8" s="209"/>
      <c r="J8" s="210"/>
      <c r="K8" s="199"/>
      <c r="L8" s="208"/>
      <c r="M8" s="208"/>
      <c r="N8" s="209"/>
      <c r="O8" s="210"/>
    </row>
    <row r="9" spans="1:15" ht="15" customHeight="1" x14ac:dyDescent="0.25">
      <c r="A9" s="207"/>
      <c r="B9" s="211" t="s">
        <v>181</v>
      </c>
      <c r="C9" s="212"/>
      <c r="D9" s="211"/>
      <c r="E9" s="213">
        <v>7592.4753753700006</v>
      </c>
      <c r="F9" s="214"/>
      <c r="G9" s="213">
        <v>58784.555374290001</v>
      </c>
      <c r="H9" s="213">
        <v>60985.248033730008</v>
      </c>
      <c r="I9" s="215">
        <v>2200.6926594400065</v>
      </c>
      <c r="J9" s="216">
        <v>3.7436579139331183E-2</v>
      </c>
      <c r="K9" s="186"/>
      <c r="L9" s="213">
        <v>114309.12481564001</v>
      </c>
      <c r="M9" s="213">
        <v>115950</v>
      </c>
      <c r="N9" s="215">
        <v>1640.8751843599894</v>
      </c>
      <c r="O9" s="216">
        <v>1.4354717412161211E-2</v>
      </c>
    </row>
    <row r="10" spans="1:15" ht="15" customHeight="1" x14ac:dyDescent="0.25">
      <c r="A10" s="217"/>
      <c r="B10" s="218"/>
      <c r="C10" s="211" t="s">
        <v>182</v>
      </c>
      <c r="D10" s="219"/>
      <c r="E10" s="213">
        <v>3321.7604016400001</v>
      </c>
      <c r="F10" s="220"/>
      <c r="G10" s="221">
        <v>28632.879855180003</v>
      </c>
      <c r="H10" s="221">
        <v>29311.473299229998</v>
      </c>
      <c r="I10" s="215">
        <v>678.59344404999501</v>
      </c>
      <c r="J10" s="222">
        <v>2.3699797138192258E-2</v>
      </c>
      <c r="K10" s="223"/>
      <c r="L10" s="221">
        <v>60435.084485619998</v>
      </c>
      <c r="M10" s="221">
        <v>60127.1</v>
      </c>
      <c r="N10" s="215">
        <v>-307.98448561999976</v>
      </c>
      <c r="O10" s="222">
        <v>-5.0961207093750405E-3</v>
      </c>
    </row>
    <row r="11" spans="1:15" ht="15" customHeight="1" x14ac:dyDescent="0.25">
      <c r="A11" s="225"/>
      <c r="B11" s="225"/>
      <c r="C11" s="225"/>
      <c r="D11" s="225" t="s">
        <v>183</v>
      </c>
      <c r="E11" s="226">
        <v>-521.02488158000006</v>
      </c>
      <c r="F11" s="227"/>
      <c r="G11" s="226">
        <v>727.58886851</v>
      </c>
      <c r="H11" s="226">
        <v>27.291750389999834</v>
      </c>
      <c r="I11" s="228">
        <v>-700.29711812000016</v>
      </c>
      <c r="J11" s="229">
        <v>-0.96249014852867454</v>
      </c>
      <c r="K11" s="230"/>
      <c r="L11" s="226">
        <v>5174.6735516500003</v>
      </c>
      <c r="M11" s="226">
        <v>4500</v>
      </c>
      <c r="N11" s="228">
        <v>-674.67355165000026</v>
      </c>
      <c r="O11" s="229">
        <v>-0.13037992540319254</v>
      </c>
    </row>
    <row r="12" spans="1:15" ht="15" customHeight="1" x14ac:dyDescent="0.25">
      <c r="A12" s="225"/>
      <c r="B12" s="225"/>
      <c r="C12" s="225"/>
      <c r="D12" s="225" t="s">
        <v>184</v>
      </c>
      <c r="E12" s="226">
        <v>3492.9665583999999</v>
      </c>
      <c r="F12" s="227"/>
      <c r="G12" s="226">
        <v>20442.75327754</v>
      </c>
      <c r="H12" s="226">
        <v>21536.993847739999</v>
      </c>
      <c r="I12" s="228">
        <v>1094.2405701999996</v>
      </c>
      <c r="J12" s="229">
        <v>5.3527064351073461E-2</v>
      </c>
      <c r="K12" s="230"/>
      <c r="L12" s="226">
        <v>36384.139030220002</v>
      </c>
      <c r="M12" s="226">
        <v>37200</v>
      </c>
      <c r="N12" s="228">
        <v>815.86096977999841</v>
      </c>
      <c r="O12" s="229">
        <v>2.2423533757452985E-2</v>
      </c>
    </row>
    <row r="13" spans="1:15" ht="15" customHeight="1" x14ac:dyDescent="0.25">
      <c r="A13" s="225"/>
      <c r="B13" s="225"/>
      <c r="C13" s="225"/>
      <c r="D13" s="225" t="s">
        <v>187</v>
      </c>
      <c r="E13" s="226">
        <v>499.76508331000002</v>
      </c>
      <c r="F13" s="227"/>
      <c r="G13" s="226">
        <v>2834.7863360000001</v>
      </c>
      <c r="H13" s="226">
        <v>3522.39316134</v>
      </c>
      <c r="I13" s="228">
        <v>687.60682533999989</v>
      </c>
      <c r="J13" s="229">
        <v>0.2425603709908668</v>
      </c>
      <c r="K13" s="230"/>
      <c r="L13" s="226">
        <v>5627.2346159500003</v>
      </c>
      <c r="M13" s="226">
        <v>5500</v>
      </c>
      <c r="N13" s="228">
        <v>-127.23461595000026</v>
      </c>
      <c r="O13" s="229">
        <v>-2.2610504916457996E-2</v>
      </c>
    </row>
    <row r="14" spans="1:15" ht="15" customHeight="1" x14ac:dyDescent="0.25">
      <c r="A14" s="225"/>
      <c r="B14" s="225"/>
      <c r="C14" s="225"/>
      <c r="D14" s="231" t="s">
        <v>189</v>
      </c>
      <c r="E14" s="232">
        <v>364.33454955000002</v>
      </c>
      <c r="F14" s="233"/>
      <c r="G14" s="232">
        <v>2216.6838515899999</v>
      </c>
      <c r="H14" s="232">
        <v>2394.7662989099999</v>
      </c>
      <c r="I14" s="234">
        <v>178.08244732000003</v>
      </c>
      <c r="J14" s="235">
        <v>8.0337323336507227E-2</v>
      </c>
      <c r="K14" s="236"/>
      <c r="L14" s="232">
        <v>3360.9685283200001</v>
      </c>
      <c r="M14" s="232">
        <v>0</v>
      </c>
      <c r="N14" s="234">
        <v>-3360.9685283200001</v>
      </c>
      <c r="O14" s="235" t="s">
        <v>40</v>
      </c>
    </row>
    <row r="15" spans="1:15" ht="15" customHeight="1" x14ac:dyDescent="0.25">
      <c r="A15" s="225"/>
      <c r="B15" s="225"/>
      <c r="C15" s="225"/>
      <c r="D15" s="231" t="s">
        <v>191</v>
      </c>
      <c r="E15" s="232">
        <v>135.43053376</v>
      </c>
      <c r="F15" s="233"/>
      <c r="G15" s="232">
        <v>618.1024844100001</v>
      </c>
      <c r="H15" s="232">
        <v>1127.6268624300001</v>
      </c>
      <c r="I15" s="234">
        <v>509.52437801999997</v>
      </c>
      <c r="J15" s="235">
        <v>0.82433640192590119</v>
      </c>
      <c r="K15" s="236"/>
      <c r="L15" s="232">
        <v>2266.2660876300001</v>
      </c>
      <c r="M15" s="232">
        <v>0</v>
      </c>
      <c r="N15" s="234">
        <v>-2266.2660876300001</v>
      </c>
      <c r="O15" s="235" t="s">
        <v>40</v>
      </c>
    </row>
    <row r="16" spans="1:15" ht="15" customHeight="1" x14ac:dyDescent="0.25">
      <c r="A16" s="225"/>
      <c r="B16" s="225"/>
      <c r="C16" s="225"/>
      <c r="D16" s="225" t="s">
        <v>192</v>
      </c>
      <c r="E16" s="226">
        <v>-182.16892516999999</v>
      </c>
      <c r="F16" s="227"/>
      <c r="G16" s="226">
        <v>4292.8740781399993</v>
      </c>
      <c r="H16" s="226">
        <v>4017.7104534400005</v>
      </c>
      <c r="I16" s="228">
        <v>-275.16362469999876</v>
      </c>
      <c r="J16" s="229">
        <v>-6.409776287200597E-2</v>
      </c>
      <c r="K16" s="230"/>
      <c r="L16" s="226">
        <v>12755.097582709999</v>
      </c>
      <c r="M16" s="226">
        <v>12100</v>
      </c>
      <c r="N16" s="228">
        <v>-655.09758270999919</v>
      </c>
      <c r="O16" s="229">
        <v>-5.1359668435466022E-2</v>
      </c>
    </row>
    <row r="17" spans="1:15" ht="15" customHeight="1" x14ac:dyDescent="0.25">
      <c r="A17" s="225"/>
      <c r="B17" s="225"/>
      <c r="C17" s="225"/>
      <c r="D17" s="225" t="s">
        <v>193</v>
      </c>
      <c r="E17" s="226">
        <v>-0.14558544000000001</v>
      </c>
      <c r="F17" s="227"/>
      <c r="G17" s="226">
        <v>205.91545099000001</v>
      </c>
      <c r="H17" s="226">
        <v>34.736740610000005</v>
      </c>
      <c r="I17" s="228">
        <v>-171.17871038000001</v>
      </c>
      <c r="J17" s="229">
        <v>-0.83130580807320309</v>
      </c>
      <c r="K17" s="230"/>
      <c r="L17" s="226">
        <v>273.41641808999998</v>
      </c>
      <c r="M17" s="226">
        <v>250</v>
      </c>
      <c r="N17" s="228">
        <v>-23.416418089999979</v>
      </c>
      <c r="O17" s="229">
        <v>-8.5643789255888891E-2</v>
      </c>
    </row>
    <row r="18" spans="1:15" ht="15" customHeight="1" x14ac:dyDescent="0.25">
      <c r="A18" s="225"/>
      <c r="B18" s="225"/>
      <c r="C18" s="225"/>
      <c r="D18" s="225" t="s">
        <v>194</v>
      </c>
      <c r="E18" s="226">
        <v>7.5530313199999997</v>
      </c>
      <c r="F18" s="227"/>
      <c r="G18" s="226">
        <v>6.2401079099999999</v>
      </c>
      <c r="H18" s="226">
        <v>40.222160450000004</v>
      </c>
      <c r="I18" s="228">
        <v>33.982052540000005</v>
      </c>
      <c r="J18" s="229">
        <v>5.4457475784260927</v>
      </c>
      <c r="K18" s="230"/>
      <c r="L18" s="226">
        <v>30.619880819999999</v>
      </c>
      <c r="M18" s="226">
        <v>30</v>
      </c>
      <c r="N18" s="228">
        <v>-0.61988081999999878</v>
      </c>
      <c r="O18" s="229">
        <v>-2.0244390356840003E-2</v>
      </c>
    </row>
    <row r="19" spans="1:15" ht="15" customHeight="1" x14ac:dyDescent="0.25">
      <c r="A19" s="225"/>
      <c r="B19" s="225"/>
      <c r="C19" s="225"/>
      <c r="D19" s="225" t="s">
        <v>195</v>
      </c>
      <c r="E19" s="226">
        <v>5.2703400000000001E-3</v>
      </c>
      <c r="F19" s="227"/>
      <c r="G19" s="226">
        <v>-0.29229712000000002</v>
      </c>
      <c r="H19" s="226">
        <v>2.7153699999999991E-3</v>
      </c>
      <c r="I19" s="228">
        <v>0.29501249000000002</v>
      </c>
      <c r="J19" s="229" t="s">
        <v>40</v>
      </c>
      <c r="K19" s="230"/>
      <c r="L19" s="226">
        <v>-0.27313083999999999</v>
      </c>
      <c r="M19" s="226">
        <v>0.1</v>
      </c>
      <c r="N19" s="228">
        <v>0.37313083999999996</v>
      </c>
      <c r="O19" s="229" t="s">
        <v>40</v>
      </c>
    </row>
    <row r="20" spans="1:15" ht="15" customHeight="1" x14ac:dyDescent="0.25">
      <c r="A20" s="225"/>
      <c r="B20" s="225"/>
      <c r="C20" s="225"/>
      <c r="D20" s="225" t="s">
        <v>196</v>
      </c>
      <c r="E20" s="226">
        <v>0</v>
      </c>
      <c r="F20" s="227"/>
      <c r="G20" s="226">
        <v>0.27769063999999999</v>
      </c>
      <c r="H20" s="226">
        <v>0</v>
      </c>
      <c r="I20" s="228">
        <v>-0.27769063999999999</v>
      </c>
      <c r="J20" s="229" t="s">
        <v>40</v>
      </c>
      <c r="K20" s="230"/>
      <c r="L20" s="226">
        <v>0.31306643000000001</v>
      </c>
      <c r="M20" s="226">
        <v>0</v>
      </c>
      <c r="N20" s="228">
        <v>-0.31306643000000001</v>
      </c>
      <c r="O20" s="229" t="s">
        <v>40</v>
      </c>
    </row>
    <row r="21" spans="1:15" ht="15" customHeight="1" x14ac:dyDescent="0.25">
      <c r="A21" s="225"/>
      <c r="B21" s="225"/>
      <c r="C21" s="225"/>
      <c r="D21" s="225" t="s">
        <v>197</v>
      </c>
      <c r="E21" s="226">
        <v>-3.7422570000000002E-2</v>
      </c>
      <c r="F21" s="227"/>
      <c r="G21" s="226">
        <v>16.366375450000003</v>
      </c>
      <c r="H21" s="226">
        <v>17.270516659999998</v>
      </c>
      <c r="I21" s="228">
        <v>0.90414120999999525</v>
      </c>
      <c r="J21" s="229">
        <v>5.5243826757010783E-2</v>
      </c>
      <c r="K21" s="230"/>
      <c r="L21" s="226">
        <v>32.436349739999997</v>
      </c>
      <c r="M21" s="226">
        <v>35</v>
      </c>
      <c r="N21" s="228">
        <v>2.5636502600000028</v>
      </c>
      <c r="O21" s="229">
        <v>7.9036336719435107E-2</v>
      </c>
    </row>
    <row r="22" spans="1:15" ht="15" customHeight="1" x14ac:dyDescent="0.25">
      <c r="A22" s="225"/>
      <c r="B22" s="225"/>
      <c r="C22" s="225"/>
      <c r="D22" s="225" t="s">
        <v>198</v>
      </c>
      <c r="E22" s="226">
        <v>-0.18391416999999999</v>
      </c>
      <c r="F22" s="227"/>
      <c r="G22" s="226">
        <v>3.1970933099999996</v>
      </c>
      <c r="H22" s="226">
        <v>2.6770595099999999</v>
      </c>
      <c r="I22" s="228">
        <v>-0.52003379999999977</v>
      </c>
      <c r="J22" s="229">
        <v>-0.1626583116524678</v>
      </c>
      <c r="K22" s="230"/>
      <c r="L22" s="226">
        <v>6.5815865799999997</v>
      </c>
      <c r="M22" s="226">
        <v>7</v>
      </c>
      <c r="N22" s="228">
        <v>0.41841342000000026</v>
      </c>
      <c r="O22" s="229">
        <v>6.3573336750057718E-2</v>
      </c>
    </row>
    <row r="23" spans="1:15" ht="15" customHeight="1" x14ac:dyDescent="0.25">
      <c r="A23" s="225"/>
      <c r="B23" s="225"/>
      <c r="C23" s="225"/>
      <c r="D23" s="225" t="s">
        <v>199</v>
      </c>
      <c r="E23" s="226">
        <v>25.031187200000002</v>
      </c>
      <c r="F23" s="227"/>
      <c r="G23" s="226">
        <v>103.17287381</v>
      </c>
      <c r="H23" s="226">
        <v>112.17489372</v>
      </c>
      <c r="I23" s="228">
        <v>9.0020199100000013</v>
      </c>
      <c r="J23" s="229">
        <v>8.7251809294154548E-2</v>
      </c>
      <c r="K23" s="230"/>
      <c r="L23" s="226">
        <v>150.84553427</v>
      </c>
      <c r="M23" s="226">
        <v>205</v>
      </c>
      <c r="N23" s="228">
        <v>54.154465729999998</v>
      </c>
      <c r="O23" s="229">
        <v>0.35900609184139554</v>
      </c>
    </row>
    <row r="24" spans="1:15" ht="15" customHeight="1" x14ac:dyDescent="0.25">
      <c r="A24" s="225"/>
      <c r="B24" s="225"/>
      <c r="C24" s="225"/>
      <c r="D24" s="225" t="s">
        <v>201</v>
      </c>
      <c r="E24" s="226">
        <v>0</v>
      </c>
      <c r="F24" s="227"/>
      <c r="G24" s="226">
        <v>0</v>
      </c>
      <c r="H24" s="226">
        <v>0</v>
      </c>
      <c r="I24" s="228">
        <v>0</v>
      </c>
      <c r="J24" s="229" t="s">
        <v>40</v>
      </c>
      <c r="K24" s="230"/>
      <c r="L24" s="226">
        <v>0</v>
      </c>
      <c r="M24" s="226">
        <v>300</v>
      </c>
      <c r="N24" s="228">
        <v>300</v>
      </c>
      <c r="O24" s="229" t="s">
        <v>40</v>
      </c>
    </row>
    <row r="25" spans="1:15" ht="15" customHeight="1" x14ac:dyDescent="0.25">
      <c r="A25" s="217"/>
      <c r="B25" s="217"/>
      <c r="C25" s="211" t="s">
        <v>202</v>
      </c>
      <c r="D25" s="211"/>
      <c r="E25" s="213">
        <v>4160.0892725100002</v>
      </c>
      <c r="F25" s="220"/>
      <c r="G25" s="213">
        <v>29673.568062989998</v>
      </c>
      <c r="H25" s="213">
        <v>31158.29161071001</v>
      </c>
      <c r="I25" s="215">
        <v>1484.723547720012</v>
      </c>
      <c r="J25" s="237">
        <v>5.0035221398663454E-2</v>
      </c>
      <c r="K25" s="223"/>
      <c r="L25" s="213">
        <v>53064.570086159998</v>
      </c>
      <c r="M25" s="213">
        <v>54946.5</v>
      </c>
      <c r="N25" s="215">
        <v>1881.929913840002</v>
      </c>
      <c r="O25" s="237">
        <v>3.5464904564087574E-2</v>
      </c>
    </row>
    <row r="26" spans="1:15" ht="15" customHeight="1" x14ac:dyDescent="0.25">
      <c r="A26" s="225"/>
      <c r="B26" s="225"/>
      <c r="C26" s="225"/>
      <c r="D26" s="225" t="s">
        <v>203</v>
      </c>
      <c r="E26" s="226">
        <v>2935.7540790200001</v>
      </c>
      <c r="F26" s="227"/>
      <c r="G26" s="226">
        <v>22199.886350019999</v>
      </c>
      <c r="H26" s="226">
        <v>23125.904586569999</v>
      </c>
      <c r="I26" s="228">
        <v>926.01823655000044</v>
      </c>
      <c r="J26" s="229">
        <v>4.1712746720848237E-2</v>
      </c>
      <c r="K26" s="230"/>
      <c r="L26" s="226">
        <v>39540.565747070003</v>
      </c>
      <c r="M26" s="226">
        <v>40100</v>
      </c>
      <c r="N26" s="228">
        <v>559.43425292999746</v>
      </c>
      <c r="O26" s="229">
        <v>1.4148362380764778E-2</v>
      </c>
    </row>
    <row r="27" spans="1:15" ht="15" customHeight="1" x14ac:dyDescent="0.25">
      <c r="A27" s="225"/>
      <c r="B27" s="225"/>
      <c r="C27" s="225"/>
      <c r="D27" s="225" t="s">
        <v>204</v>
      </c>
      <c r="E27" s="226">
        <v>198.71098936000001</v>
      </c>
      <c r="F27" s="227"/>
      <c r="G27" s="226">
        <v>1205.8307000699999</v>
      </c>
      <c r="H27" s="226">
        <v>1251.9399601300001</v>
      </c>
      <c r="I27" s="228">
        <v>46.109260060000224</v>
      </c>
      <c r="J27" s="229">
        <v>3.8238585281767712E-2</v>
      </c>
      <c r="K27" s="230"/>
      <c r="L27" s="226">
        <v>2142.1108897899999</v>
      </c>
      <c r="M27" s="226">
        <v>2200</v>
      </c>
      <c r="N27" s="228">
        <v>57.889110210000126</v>
      </c>
      <c r="O27" s="229">
        <v>2.7024329359380372E-2</v>
      </c>
    </row>
    <row r="28" spans="1:15" ht="15" customHeight="1" x14ac:dyDescent="0.25">
      <c r="A28" s="225"/>
      <c r="B28" s="225"/>
      <c r="C28" s="225"/>
      <c r="D28" s="225" t="s">
        <v>205</v>
      </c>
      <c r="E28" s="226">
        <v>16.4164128</v>
      </c>
      <c r="F28" s="227"/>
      <c r="G28" s="226">
        <v>108.92503572000001</v>
      </c>
      <c r="H28" s="226">
        <v>102.9968081</v>
      </c>
      <c r="I28" s="228">
        <v>-5.9282276200000155</v>
      </c>
      <c r="J28" s="229">
        <v>-5.4424839806699432E-2</v>
      </c>
      <c r="K28" s="230"/>
      <c r="L28" s="226">
        <v>190.60640838</v>
      </c>
      <c r="M28" s="226">
        <v>195</v>
      </c>
      <c r="N28" s="228">
        <v>4.3935916199999951</v>
      </c>
      <c r="O28" s="229">
        <v>2.305059760236805E-2</v>
      </c>
    </row>
    <row r="29" spans="1:15" ht="15" customHeight="1" x14ac:dyDescent="0.25">
      <c r="A29" s="225"/>
      <c r="B29" s="225"/>
      <c r="C29" s="225"/>
      <c r="D29" s="225" t="s">
        <v>206</v>
      </c>
      <c r="E29" s="226">
        <v>12.0187814</v>
      </c>
      <c r="F29" s="227"/>
      <c r="G29" s="226">
        <v>85.987419310000007</v>
      </c>
      <c r="H29" s="226">
        <v>83.350884359999995</v>
      </c>
      <c r="I29" s="228">
        <v>-2.6365349500000121</v>
      </c>
      <c r="J29" s="229">
        <v>-3.0661868575155515E-2</v>
      </c>
      <c r="K29" s="230"/>
      <c r="L29" s="226">
        <v>151.91618478000001</v>
      </c>
      <c r="M29" s="226">
        <v>155</v>
      </c>
      <c r="N29" s="228">
        <v>3.0838152199999911</v>
      </c>
      <c r="O29" s="229">
        <v>2.0299451467043372E-2</v>
      </c>
    </row>
    <row r="30" spans="1:15" ht="15" customHeight="1" x14ac:dyDescent="0.25">
      <c r="A30" s="225"/>
      <c r="B30" s="225"/>
      <c r="C30" s="225"/>
      <c r="D30" s="225" t="s">
        <v>207</v>
      </c>
      <c r="E30" s="226">
        <v>0.16620805</v>
      </c>
      <c r="F30" s="227"/>
      <c r="G30" s="226">
        <v>1.0296428900000001</v>
      </c>
      <c r="H30" s="226">
        <v>1.02392558</v>
      </c>
      <c r="I30" s="228">
        <v>-5.7173100000000865E-3</v>
      </c>
      <c r="J30" s="229">
        <v>-5.5527115813911454E-3</v>
      </c>
      <c r="K30" s="230"/>
      <c r="L30" s="226">
        <v>1.8603319700000001</v>
      </c>
      <c r="M30" s="226">
        <v>2</v>
      </c>
      <c r="N30" s="228">
        <v>0.13966802999999994</v>
      </c>
      <c r="O30" s="229">
        <v>7.5076939090607642E-2</v>
      </c>
    </row>
    <row r="31" spans="1:15" ht="15" customHeight="1" x14ac:dyDescent="0.25">
      <c r="A31" s="225"/>
      <c r="B31" s="225"/>
      <c r="C31" s="225"/>
      <c r="D31" s="225" t="s">
        <v>208</v>
      </c>
      <c r="E31" s="226">
        <v>12.107408019999999</v>
      </c>
      <c r="F31" s="227"/>
      <c r="G31" s="226">
        <v>68.574794580000002</v>
      </c>
      <c r="H31" s="226">
        <v>76.17743772</v>
      </c>
      <c r="I31" s="228">
        <v>7.6026431399999979</v>
      </c>
      <c r="J31" s="229">
        <v>0.11086643695491771</v>
      </c>
      <c r="K31" s="230"/>
      <c r="L31" s="226">
        <v>124.13110519</v>
      </c>
      <c r="M31" s="226">
        <v>130</v>
      </c>
      <c r="N31" s="228">
        <v>5.8688948100000005</v>
      </c>
      <c r="O31" s="229">
        <v>4.7279807917740113E-2</v>
      </c>
    </row>
    <row r="32" spans="1:15" ht="15" customHeight="1" x14ac:dyDescent="0.25">
      <c r="A32" s="225"/>
      <c r="B32" s="225"/>
      <c r="C32" s="225"/>
      <c r="D32" s="225" t="s">
        <v>209</v>
      </c>
      <c r="E32" s="226">
        <v>319.3227584</v>
      </c>
      <c r="F32" s="227"/>
      <c r="G32" s="226">
        <v>2149.1281467399999</v>
      </c>
      <c r="H32" s="226">
        <v>2065.2788133700001</v>
      </c>
      <c r="I32" s="228">
        <v>-83.84933336999984</v>
      </c>
      <c r="J32" s="229">
        <v>-3.901551124217062E-2</v>
      </c>
      <c r="K32" s="230"/>
      <c r="L32" s="226">
        <v>3817.0981336200002</v>
      </c>
      <c r="M32" s="226">
        <v>3700</v>
      </c>
      <c r="N32" s="228">
        <v>-117.09813362000023</v>
      </c>
      <c r="O32" s="229">
        <v>-3.0677265692655498E-2</v>
      </c>
    </row>
    <row r="33" spans="1:15" ht="15" customHeight="1" x14ac:dyDescent="0.25">
      <c r="A33" s="225"/>
      <c r="B33" s="225"/>
      <c r="C33" s="225"/>
      <c r="D33" s="225" t="s">
        <v>210</v>
      </c>
      <c r="E33" s="226">
        <v>55.527153040000002</v>
      </c>
      <c r="F33" s="227"/>
      <c r="G33" s="226">
        <v>24.48587801</v>
      </c>
      <c r="H33" s="226">
        <v>499.49587651000002</v>
      </c>
      <c r="I33" s="228">
        <v>475.00999849999999</v>
      </c>
      <c r="J33" s="229" t="s">
        <v>40</v>
      </c>
      <c r="K33" s="230"/>
      <c r="L33" s="226">
        <v>33.967063039999999</v>
      </c>
      <c r="M33" s="226">
        <v>1000</v>
      </c>
      <c r="N33" s="228">
        <v>966.03293696000003</v>
      </c>
      <c r="O33" s="229" t="s">
        <v>40</v>
      </c>
    </row>
    <row r="34" spans="1:15" ht="15" customHeight="1" x14ac:dyDescent="0.25">
      <c r="A34" s="225"/>
      <c r="B34" s="225"/>
      <c r="C34" s="225"/>
      <c r="D34" s="225" t="s">
        <v>211</v>
      </c>
      <c r="E34" s="226">
        <v>48.565698329999996</v>
      </c>
      <c r="F34" s="227"/>
      <c r="G34" s="226">
        <v>323.10237601999995</v>
      </c>
      <c r="H34" s="226">
        <v>306.10096739999994</v>
      </c>
      <c r="I34" s="228">
        <v>-17.001408620000007</v>
      </c>
      <c r="J34" s="229">
        <v>-5.2619262134264266E-2</v>
      </c>
      <c r="K34" s="230"/>
      <c r="L34" s="226">
        <v>546.58051495999996</v>
      </c>
      <c r="M34" s="226">
        <v>530</v>
      </c>
      <c r="N34" s="228">
        <v>-16.58051495999996</v>
      </c>
      <c r="O34" s="229">
        <v>-3.0334990922999405E-2</v>
      </c>
    </row>
    <row r="35" spans="1:15" ht="15" customHeight="1" x14ac:dyDescent="0.25">
      <c r="A35" s="225"/>
      <c r="B35" s="225"/>
      <c r="C35" s="225"/>
      <c r="D35" s="225" t="s">
        <v>212</v>
      </c>
      <c r="E35" s="226">
        <v>1.6598600800000001</v>
      </c>
      <c r="F35" s="227"/>
      <c r="G35" s="226">
        <v>30.473665059999995</v>
      </c>
      <c r="H35" s="226">
        <v>30.161001510000002</v>
      </c>
      <c r="I35" s="228">
        <v>-0.3126635499999928</v>
      </c>
      <c r="J35" s="229">
        <v>-1.0260122941706751E-2</v>
      </c>
      <c r="K35" s="230"/>
      <c r="L35" s="226">
        <v>59.654354290000001</v>
      </c>
      <c r="M35" s="226">
        <v>59</v>
      </c>
      <c r="N35" s="228">
        <v>-0.65435429000000056</v>
      </c>
      <c r="O35" s="229">
        <v>-1.0969095178182009E-2</v>
      </c>
    </row>
    <row r="36" spans="1:15" ht="15" customHeight="1" x14ac:dyDescent="0.25">
      <c r="A36" s="225"/>
      <c r="B36" s="225"/>
      <c r="C36" s="225"/>
      <c r="D36" s="225" t="s">
        <v>213</v>
      </c>
      <c r="E36" s="226">
        <v>239.40499732000001</v>
      </c>
      <c r="F36" s="227"/>
      <c r="G36" s="226">
        <v>1471.7368448299999</v>
      </c>
      <c r="H36" s="226">
        <v>1495.5042159200002</v>
      </c>
      <c r="I36" s="228">
        <v>23.767371090000324</v>
      </c>
      <c r="J36" s="229">
        <v>1.6149198936951104E-2</v>
      </c>
      <c r="K36" s="230"/>
      <c r="L36" s="226">
        <v>2772.05406881</v>
      </c>
      <c r="M36" s="226">
        <v>2875</v>
      </c>
      <c r="N36" s="228">
        <v>102.94593119000001</v>
      </c>
      <c r="O36" s="229">
        <v>3.7137057443541455E-2</v>
      </c>
    </row>
    <row r="37" spans="1:15" ht="15" customHeight="1" x14ac:dyDescent="0.25">
      <c r="A37" s="225"/>
      <c r="B37" s="225"/>
      <c r="C37" s="225"/>
      <c r="D37" s="225" t="s">
        <v>214</v>
      </c>
      <c r="E37" s="226">
        <v>120.36418629000001</v>
      </c>
      <c r="F37" s="227"/>
      <c r="G37" s="226">
        <v>851.36246882000012</v>
      </c>
      <c r="H37" s="226">
        <v>892.46696226000006</v>
      </c>
      <c r="I37" s="228">
        <v>41.104493439999942</v>
      </c>
      <c r="J37" s="229">
        <v>4.8280838004253646E-2</v>
      </c>
      <c r="K37" s="230"/>
      <c r="L37" s="226">
        <v>1558.87533297</v>
      </c>
      <c r="M37" s="226">
        <v>1600</v>
      </c>
      <c r="N37" s="228">
        <v>41.124667029999955</v>
      </c>
      <c r="O37" s="229">
        <v>2.6380985162969051E-2</v>
      </c>
    </row>
    <row r="38" spans="1:15" ht="15" customHeight="1" x14ac:dyDescent="0.25">
      <c r="A38" s="225"/>
      <c r="B38" s="225"/>
      <c r="C38" s="225"/>
      <c r="D38" s="225" t="s">
        <v>215</v>
      </c>
      <c r="E38" s="226">
        <v>15.12998661</v>
      </c>
      <c r="F38" s="227"/>
      <c r="G38" s="226">
        <v>88.330251250000003</v>
      </c>
      <c r="H38" s="226">
        <v>93.834252199999995</v>
      </c>
      <c r="I38" s="228">
        <v>5.5040009499999911</v>
      </c>
      <c r="J38" s="229">
        <v>6.2311618863418516E-2</v>
      </c>
      <c r="K38" s="230"/>
      <c r="L38" s="226">
        <v>169.52583509999999</v>
      </c>
      <c r="M38" s="226">
        <v>180</v>
      </c>
      <c r="N38" s="228">
        <v>10.474164900000005</v>
      </c>
      <c r="O38" s="229">
        <v>6.1785065938896544E-2</v>
      </c>
    </row>
    <row r="39" spans="1:15" ht="15" customHeight="1" x14ac:dyDescent="0.25">
      <c r="A39" s="225"/>
      <c r="B39" s="225"/>
      <c r="C39" s="225"/>
      <c r="D39" s="225" t="s">
        <v>216</v>
      </c>
      <c r="E39" s="226">
        <v>103.91376864</v>
      </c>
      <c r="F39" s="227"/>
      <c r="G39" s="226">
        <v>603.94796457999996</v>
      </c>
      <c r="H39" s="226">
        <v>717.80375835999985</v>
      </c>
      <c r="I39" s="228">
        <v>113.85579377999989</v>
      </c>
      <c r="J39" s="229">
        <v>0.18851921102040303</v>
      </c>
      <c r="K39" s="230"/>
      <c r="L39" s="226">
        <v>1112.16999341</v>
      </c>
      <c r="M39" s="226">
        <v>1300</v>
      </c>
      <c r="N39" s="228">
        <v>187.83000659000004</v>
      </c>
      <c r="O39" s="229">
        <v>0.16888605851889471</v>
      </c>
    </row>
    <row r="40" spans="1:15" ht="15" customHeight="1" x14ac:dyDescent="0.25">
      <c r="A40" s="225"/>
      <c r="B40" s="225"/>
      <c r="C40" s="225"/>
      <c r="D40" s="225" t="s">
        <v>218</v>
      </c>
      <c r="E40" s="226">
        <v>62.711222209999995</v>
      </c>
      <c r="F40" s="227"/>
      <c r="G40" s="226">
        <v>363.90910023999993</v>
      </c>
      <c r="H40" s="226">
        <v>319.42031629000002</v>
      </c>
      <c r="I40" s="228">
        <v>-44.488783949999913</v>
      </c>
      <c r="J40" s="229">
        <v>-0.12225246337796813</v>
      </c>
      <c r="K40" s="230"/>
      <c r="L40" s="226">
        <v>684.87912504999997</v>
      </c>
      <c r="M40" s="226">
        <v>750.5</v>
      </c>
      <c r="N40" s="228">
        <v>65.620874950000029</v>
      </c>
      <c r="O40" s="229">
        <v>9.581380502027903E-2</v>
      </c>
    </row>
    <row r="41" spans="1:15" ht="15" customHeight="1" x14ac:dyDescent="0.25">
      <c r="A41" s="225"/>
      <c r="B41" s="225"/>
      <c r="C41" s="225"/>
      <c r="D41" s="225" t="s">
        <v>219</v>
      </c>
      <c r="E41" s="226">
        <v>7.8419648400000002</v>
      </c>
      <c r="F41" s="227"/>
      <c r="G41" s="226">
        <v>58.01179655</v>
      </c>
      <c r="H41" s="226">
        <v>57.277762620000004</v>
      </c>
      <c r="I41" s="228">
        <v>-0.73403392999999539</v>
      </c>
      <c r="J41" s="229">
        <v>-1.2653183897991083E-2</v>
      </c>
      <c r="K41" s="230"/>
      <c r="L41" s="226">
        <v>97.158525049999994</v>
      </c>
      <c r="M41" s="226">
        <v>100</v>
      </c>
      <c r="N41" s="228">
        <v>2.8414749500000056</v>
      </c>
      <c r="O41" s="229">
        <v>2.9245760457332182E-2</v>
      </c>
    </row>
    <row r="42" spans="1:15" ht="15" customHeight="1" x14ac:dyDescent="0.25">
      <c r="A42" s="225"/>
      <c r="B42" s="225"/>
      <c r="C42" s="225"/>
      <c r="D42" s="225" t="s">
        <v>220</v>
      </c>
      <c r="E42" s="226">
        <v>10.4737981</v>
      </c>
      <c r="F42" s="227"/>
      <c r="G42" s="226">
        <v>38.845628300000001</v>
      </c>
      <c r="H42" s="226">
        <v>39.55408181</v>
      </c>
      <c r="I42" s="228">
        <v>0.70845350999999823</v>
      </c>
      <c r="J42" s="229">
        <v>1.8237663824837602E-2</v>
      </c>
      <c r="K42" s="230"/>
      <c r="L42" s="226">
        <v>61.416472679999998</v>
      </c>
      <c r="M42" s="226">
        <v>70</v>
      </c>
      <c r="N42" s="228">
        <v>8.5835273200000017</v>
      </c>
      <c r="O42" s="229">
        <v>0.13975936659083299</v>
      </c>
    </row>
    <row r="43" spans="1:15" ht="15" customHeight="1" x14ac:dyDescent="0.25">
      <c r="A43" s="217"/>
      <c r="B43" s="217"/>
      <c r="C43" s="211" t="s">
        <v>221</v>
      </c>
      <c r="D43" s="211"/>
      <c r="E43" s="213">
        <v>110.62570122</v>
      </c>
      <c r="F43" s="220"/>
      <c r="G43" s="213">
        <v>478.10745612000005</v>
      </c>
      <c r="H43" s="213">
        <v>515.48312379000004</v>
      </c>
      <c r="I43" s="215">
        <v>37.375667669999984</v>
      </c>
      <c r="J43" s="237">
        <v>7.8174199526850785E-2</v>
      </c>
      <c r="K43" s="223"/>
      <c r="L43" s="213">
        <v>809.47024385999998</v>
      </c>
      <c r="M43" s="213">
        <v>876.4</v>
      </c>
      <c r="N43" s="215">
        <v>66.929756139999995</v>
      </c>
      <c r="O43" s="237">
        <v>8.2683405162420787E-2</v>
      </c>
    </row>
    <row r="44" spans="1:15" ht="15" customHeight="1" x14ac:dyDescent="0.25">
      <c r="A44" s="225"/>
      <c r="B44" s="225"/>
      <c r="C44" s="225"/>
      <c r="D44" s="225" t="s">
        <v>222</v>
      </c>
      <c r="E44" s="226">
        <v>87.87769363999999</v>
      </c>
      <c r="F44" s="227"/>
      <c r="G44" s="226">
        <v>361.27276701000005</v>
      </c>
      <c r="H44" s="226">
        <v>395.96251008000002</v>
      </c>
      <c r="I44" s="228">
        <v>34.689743069999963</v>
      </c>
      <c r="J44" s="229">
        <v>9.6020918922570697E-2</v>
      </c>
      <c r="K44" s="230"/>
      <c r="L44" s="226">
        <v>607.50934989999996</v>
      </c>
      <c r="M44" s="226">
        <v>730</v>
      </c>
      <c r="N44" s="228">
        <v>122.49065010000004</v>
      </c>
      <c r="O44" s="229">
        <v>0.20162759654672446</v>
      </c>
    </row>
    <row r="45" spans="1:15" ht="15" customHeight="1" x14ac:dyDescent="0.25">
      <c r="A45" s="217"/>
      <c r="B45" s="217"/>
      <c r="C45" s="217"/>
      <c r="D45" s="225" t="s">
        <v>224</v>
      </c>
      <c r="E45" s="226">
        <v>22.748007579999999</v>
      </c>
      <c r="F45" s="227"/>
      <c r="G45" s="226">
        <v>116.83468910999999</v>
      </c>
      <c r="H45" s="226">
        <v>119.52061370999999</v>
      </c>
      <c r="I45" s="228">
        <v>2.685924600000007</v>
      </c>
      <c r="J45" s="229">
        <v>2.2989102127632721E-2</v>
      </c>
      <c r="K45" s="230"/>
      <c r="L45" s="226">
        <v>201.96089395999999</v>
      </c>
      <c r="M45" s="226">
        <v>146.4</v>
      </c>
      <c r="N45" s="228">
        <v>-55.560893959999987</v>
      </c>
      <c r="O45" s="229">
        <v>-0.27510718966714554</v>
      </c>
    </row>
    <row r="46" spans="1:15" ht="3.95" customHeight="1" x14ac:dyDescent="0.25">
      <c r="A46" s="207"/>
      <c r="B46" s="207"/>
      <c r="C46" s="207"/>
      <c r="D46" s="207"/>
      <c r="E46" s="208"/>
      <c r="F46" s="196"/>
      <c r="G46" s="208"/>
      <c r="H46" s="208"/>
      <c r="I46" s="209"/>
      <c r="J46" s="210"/>
      <c r="K46" s="199"/>
      <c r="L46" s="208"/>
      <c r="M46" s="208"/>
      <c r="N46" s="209"/>
      <c r="O46" s="210"/>
    </row>
    <row r="47" spans="1:15" ht="15" customHeight="1" x14ac:dyDescent="0.25">
      <c r="A47" s="217"/>
      <c r="B47" s="211" t="s">
        <v>225</v>
      </c>
      <c r="C47" s="238"/>
      <c r="D47" s="211"/>
      <c r="E47" s="213">
        <v>-2.3190111500000001</v>
      </c>
      <c r="F47" s="220"/>
      <c r="G47" s="213">
        <v>580.73928118000003</v>
      </c>
      <c r="H47" s="213">
        <v>752.69042521999995</v>
      </c>
      <c r="I47" s="215">
        <v>171.95114403999992</v>
      </c>
      <c r="J47" s="237">
        <v>0.29609008657140179</v>
      </c>
      <c r="K47" s="223"/>
      <c r="L47" s="213">
        <v>1253.2600188599999</v>
      </c>
      <c r="M47" s="213">
        <v>1549</v>
      </c>
      <c r="N47" s="215">
        <v>295.73998114000005</v>
      </c>
      <c r="O47" s="237">
        <v>0.23597655449745636</v>
      </c>
    </row>
    <row r="48" spans="1:15" ht="15" customHeight="1" x14ac:dyDescent="0.25">
      <c r="A48" s="225"/>
      <c r="B48" s="225"/>
      <c r="C48" s="225"/>
      <c r="D48" s="225" t="s">
        <v>226</v>
      </c>
      <c r="E48" s="226">
        <v>-2.3190111500000001</v>
      </c>
      <c r="F48" s="227"/>
      <c r="G48" s="226">
        <v>580.73928118000003</v>
      </c>
      <c r="H48" s="226">
        <v>752.69042521999995</v>
      </c>
      <c r="I48" s="228">
        <v>171.95114403999992</v>
      </c>
      <c r="J48" s="229">
        <v>0.29609008657140179</v>
      </c>
      <c r="K48" s="230"/>
      <c r="L48" s="226">
        <v>1253.2600188599999</v>
      </c>
      <c r="M48" s="226">
        <v>1549</v>
      </c>
      <c r="N48" s="228">
        <v>295.73998114000005</v>
      </c>
      <c r="O48" s="229">
        <v>0.23597655449745636</v>
      </c>
    </row>
    <row r="49" spans="1:15" ht="15" customHeight="1" x14ac:dyDescent="0.25">
      <c r="A49" s="217"/>
      <c r="B49" s="217"/>
      <c r="C49" s="217"/>
      <c r="D49" s="225"/>
      <c r="E49" s="123"/>
      <c r="F49" s="82"/>
      <c r="G49" s="123"/>
      <c r="H49" s="123"/>
      <c r="I49" s="228"/>
      <c r="J49" s="229"/>
      <c r="K49" s="230"/>
      <c r="L49" s="123"/>
      <c r="M49" s="123"/>
      <c r="N49" s="228"/>
      <c r="O49" s="229"/>
    </row>
    <row r="50" spans="1:15" ht="15" customHeight="1" x14ac:dyDescent="0.25">
      <c r="A50" s="239" t="s">
        <v>160</v>
      </c>
      <c r="B50" s="239"/>
      <c r="C50" s="239"/>
      <c r="D50" s="240"/>
      <c r="E50" s="241">
        <v>-4505.4624339299999</v>
      </c>
      <c r="F50" s="242"/>
      <c r="G50" s="241">
        <v>-25124.655355009996</v>
      </c>
      <c r="H50" s="241">
        <v>-26064.826001650003</v>
      </c>
      <c r="I50" s="243">
        <v>-940.17064664000645</v>
      </c>
      <c r="J50" s="244">
        <v>3.7420240530882776E-2</v>
      </c>
      <c r="K50" s="245"/>
      <c r="L50" s="241">
        <v>-44348.628421860005</v>
      </c>
      <c r="M50" s="241">
        <v>-45635.595999999998</v>
      </c>
      <c r="N50" s="243">
        <v>-1286.9675781399928</v>
      </c>
      <c r="O50" s="244">
        <v>2.9019332140284071E-2</v>
      </c>
    </row>
    <row r="51" spans="1:15" ht="15" customHeight="1" x14ac:dyDescent="0.25">
      <c r="A51" s="193"/>
      <c r="B51" s="211" t="s">
        <v>227</v>
      </c>
      <c r="C51" s="211"/>
      <c r="D51" s="211"/>
      <c r="E51" s="213">
        <v>-3854.86981603</v>
      </c>
      <c r="F51" s="220"/>
      <c r="G51" s="342">
        <v>-20697.570678219996</v>
      </c>
      <c r="H51" s="213">
        <v>-21289.071363370003</v>
      </c>
      <c r="I51" s="215">
        <v>-591.50068515000748</v>
      </c>
      <c r="J51" s="237">
        <v>2.8578266229690508E-2</v>
      </c>
      <c r="K51" s="223"/>
      <c r="L51" s="342">
        <v>-36279.32917189</v>
      </c>
      <c r="M51" s="213">
        <v>-37173.771000000001</v>
      </c>
      <c r="N51" s="215">
        <v>-894.44182811000064</v>
      </c>
      <c r="O51" s="237">
        <v>2.4654310003147328E-2</v>
      </c>
    </row>
    <row r="52" spans="1:15" ht="15" customHeight="1" x14ac:dyDescent="0.25">
      <c r="A52" s="225"/>
      <c r="B52" s="225"/>
      <c r="C52" s="225" t="s">
        <v>228</v>
      </c>
      <c r="D52" s="225"/>
      <c r="E52" s="226">
        <v>-1463.9255010000002</v>
      </c>
      <c r="F52" s="227"/>
      <c r="G52" s="246">
        <v>-7782.0740569999998</v>
      </c>
      <c r="H52" s="226">
        <v>-7833.5510750000012</v>
      </c>
      <c r="I52" s="228">
        <v>-51.477018000001408</v>
      </c>
      <c r="J52" s="229">
        <v>6.6148198568860561E-3</v>
      </c>
      <c r="K52" s="230"/>
      <c r="L52" s="246">
        <v>-13418.909696999999</v>
      </c>
      <c r="M52" s="226">
        <v>-13615.938</v>
      </c>
      <c r="N52" s="228">
        <v>-197.02830300000096</v>
      </c>
      <c r="O52" s="229">
        <v>1.4682884634364068E-2</v>
      </c>
    </row>
    <row r="53" spans="1:15" ht="15" customHeight="1" x14ac:dyDescent="0.25">
      <c r="A53" s="225"/>
      <c r="B53" s="225"/>
      <c r="C53" s="225" t="s">
        <v>229</v>
      </c>
      <c r="D53" s="225"/>
      <c r="E53" s="226">
        <v>-2320.3988429999999</v>
      </c>
      <c r="F53" s="227"/>
      <c r="G53" s="226">
        <v>-11892.394218000001</v>
      </c>
      <c r="H53" s="226">
        <v>-12329.477946999999</v>
      </c>
      <c r="I53" s="228">
        <v>-437.08372899999813</v>
      </c>
      <c r="J53" s="229">
        <v>3.675321562570133E-2</v>
      </c>
      <c r="K53" s="230"/>
      <c r="L53" s="226">
        <v>-20589.681428</v>
      </c>
      <c r="M53" s="226">
        <v>-21131.679</v>
      </c>
      <c r="N53" s="228">
        <v>-541.99757200000022</v>
      </c>
      <c r="O53" s="229">
        <v>2.6323747353513394E-2</v>
      </c>
    </row>
    <row r="54" spans="1:15" ht="15" customHeight="1" x14ac:dyDescent="0.25">
      <c r="A54" s="225"/>
      <c r="B54" s="225"/>
      <c r="C54" s="225" t="s">
        <v>230</v>
      </c>
      <c r="D54" s="225"/>
      <c r="E54" s="226">
        <v>-20.355157999999999</v>
      </c>
      <c r="F54" s="227"/>
      <c r="G54" s="226">
        <v>-136.70036299999998</v>
      </c>
      <c r="H54" s="226">
        <v>-139.59021899999999</v>
      </c>
      <c r="I54" s="228">
        <v>-2.8898560000000089</v>
      </c>
      <c r="J54" s="229">
        <v>2.1140075538790049E-2</v>
      </c>
      <c r="K54" s="230"/>
      <c r="L54" s="226">
        <v>-227.53442100000001</v>
      </c>
      <c r="M54" s="226">
        <v>-234.273</v>
      </c>
      <c r="N54" s="228">
        <v>-6.7385789999999872</v>
      </c>
      <c r="O54" s="229">
        <v>2.9615646592653366E-2</v>
      </c>
    </row>
    <row r="55" spans="1:15" ht="15" customHeight="1" x14ac:dyDescent="0.25">
      <c r="A55" s="225"/>
      <c r="B55" s="225"/>
      <c r="C55" s="225" t="s">
        <v>231</v>
      </c>
      <c r="D55" s="225"/>
      <c r="E55" s="226">
        <v>-0.60416700000000001</v>
      </c>
      <c r="F55" s="227"/>
      <c r="G55" s="226">
        <v>-4.2291689999999997</v>
      </c>
      <c r="H55" s="226">
        <v>-4.2291689999999997</v>
      </c>
      <c r="I55" s="228">
        <v>0</v>
      </c>
      <c r="J55" s="229">
        <v>0</v>
      </c>
      <c r="K55" s="230"/>
      <c r="L55" s="226">
        <v>-7.25</v>
      </c>
      <c r="M55" s="226">
        <v>-7.25</v>
      </c>
      <c r="N55" s="228">
        <v>0</v>
      </c>
      <c r="O55" s="229">
        <v>0</v>
      </c>
    </row>
    <row r="56" spans="1:15" ht="15" customHeight="1" x14ac:dyDescent="0.25">
      <c r="A56" s="225"/>
      <c r="B56" s="225"/>
      <c r="C56" s="225" t="s">
        <v>232</v>
      </c>
      <c r="D56" s="225"/>
      <c r="E56" s="226">
        <v>0</v>
      </c>
      <c r="F56" s="227"/>
      <c r="G56" s="226">
        <v>0</v>
      </c>
      <c r="H56" s="226">
        <v>0</v>
      </c>
      <c r="I56" s="228">
        <v>0</v>
      </c>
      <c r="J56" s="229" t="s">
        <v>40</v>
      </c>
      <c r="K56" s="230"/>
      <c r="L56" s="226">
        <v>-69.222444859999996</v>
      </c>
      <c r="M56" s="226">
        <v>-66.209999999999994</v>
      </c>
      <c r="N56" s="228">
        <v>3.0124448600000022</v>
      </c>
      <c r="O56" s="229">
        <v>-4.3518325105282973E-2</v>
      </c>
    </row>
    <row r="57" spans="1:15" ht="15" customHeight="1" x14ac:dyDescent="0.25">
      <c r="A57" s="217"/>
      <c r="B57" s="217"/>
      <c r="C57" s="225" t="s">
        <v>233</v>
      </c>
      <c r="D57" s="225"/>
      <c r="E57" s="226">
        <v>-49.586147029999999</v>
      </c>
      <c r="F57" s="227"/>
      <c r="G57" s="226">
        <v>-332.17287121999999</v>
      </c>
      <c r="H57" s="226">
        <v>-344.72295337000003</v>
      </c>
      <c r="I57" s="228">
        <v>-12.550082150000037</v>
      </c>
      <c r="J57" s="229">
        <v>3.7781779420776429E-2</v>
      </c>
      <c r="K57" s="230"/>
      <c r="L57" s="226">
        <v>-666.73118103000002</v>
      </c>
      <c r="M57" s="226">
        <v>-673.42100000000005</v>
      </c>
      <c r="N57" s="228">
        <v>-6.689818970000033</v>
      </c>
      <c r="O57" s="229">
        <v>1.0033757472787341E-2</v>
      </c>
    </row>
    <row r="58" spans="1:15" ht="15" customHeight="1" x14ac:dyDescent="0.25">
      <c r="A58" s="217"/>
      <c r="B58" s="217"/>
      <c r="C58" s="225" t="s">
        <v>234</v>
      </c>
      <c r="D58" s="225"/>
      <c r="E58" s="226">
        <v>0</v>
      </c>
      <c r="F58" s="227"/>
      <c r="G58" s="226">
        <v>0</v>
      </c>
      <c r="H58" s="226">
        <v>0</v>
      </c>
      <c r="I58" s="228">
        <v>0</v>
      </c>
      <c r="J58" s="229" t="s">
        <v>40</v>
      </c>
      <c r="K58" s="230"/>
      <c r="L58" s="226">
        <v>-200</v>
      </c>
      <c r="M58" s="226">
        <v>-200</v>
      </c>
      <c r="N58" s="228">
        <v>0</v>
      </c>
      <c r="O58" s="229">
        <v>0</v>
      </c>
    </row>
    <row r="59" spans="1:15" ht="15" customHeight="1" x14ac:dyDescent="0.25">
      <c r="A59" s="225"/>
      <c r="B59" s="225"/>
      <c r="C59" s="225" t="s">
        <v>235</v>
      </c>
      <c r="D59" s="225"/>
      <c r="E59" s="226">
        <v>0</v>
      </c>
      <c r="F59" s="227"/>
      <c r="G59" s="226">
        <v>-550</v>
      </c>
      <c r="H59" s="226">
        <v>-577.5</v>
      </c>
      <c r="I59" s="228">
        <v>-27.5</v>
      </c>
      <c r="J59" s="229">
        <v>5.0000000000000044E-2</v>
      </c>
      <c r="K59" s="230"/>
      <c r="L59" s="226">
        <v>-1100</v>
      </c>
      <c r="M59" s="226">
        <v>-1155</v>
      </c>
      <c r="N59" s="228">
        <v>-55</v>
      </c>
      <c r="O59" s="229">
        <v>5.0000000000000044E-2</v>
      </c>
    </row>
    <row r="60" spans="1:15" ht="15" customHeight="1" x14ac:dyDescent="0.25">
      <c r="A60" s="225"/>
      <c r="B60" s="225"/>
      <c r="C60" s="192" t="s">
        <v>236</v>
      </c>
      <c r="D60" s="225"/>
      <c r="E60" s="226">
        <v>0</v>
      </c>
      <c r="F60" s="227"/>
      <c r="G60" s="226">
        <v>0</v>
      </c>
      <c r="H60" s="226">
        <v>-60</v>
      </c>
      <c r="I60" s="228">
        <v>-60</v>
      </c>
      <c r="J60" s="229" t="s">
        <v>40</v>
      </c>
      <c r="K60" s="230"/>
      <c r="L60" s="226">
        <v>0</v>
      </c>
      <c r="M60" s="226">
        <v>-90</v>
      </c>
      <c r="N60" s="228">
        <v>-90</v>
      </c>
      <c r="O60" s="229" t="s">
        <v>40</v>
      </c>
    </row>
    <row r="61" spans="1:15" ht="15" customHeight="1" x14ac:dyDescent="0.25">
      <c r="A61" s="192"/>
      <c r="B61" s="211" t="s">
        <v>237</v>
      </c>
      <c r="C61" s="211"/>
      <c r="D61" s="211"/>
      <c r="E61" s="213">
        <v>-378.29904572000004</v>
      </c>
      <c r="F61" s="220"/>
      <c r="G61" s="213">
        <v>-2690.9201876900001</v>
      </c>
      <c r="H61" s="213">
        <v>-2868.4103513099994</v>
      </c>
      <c r="I61" s="215">
        <v>-177.49016361999929</v>
      </c>
      <c r="J61" s="237">
        <v>6.5958910424751105E-2</v>
      </c>
      <c r="K61" s="223"/>
      <c r="L61" s="213">
        <v>-4955.6085305100005</v>
      </c>
      <c r="M61" s="213">
        <v>-5185.8249999999998</v>
      </c>
      <c r="N61" s="215">
        <v>-230.21646948999933</v>
      </c>
      <c r="O61" s="237">
        <v>4.6455741625399671E-2</v>
      </c>
    </row>
    <row r="62" spans="1:15" ht="15" customHeight="1" x14ac:dyDescent="0.25">
      <c r="A62" s="225"/>
      <c r="B62" s="225"/>
      <c r="C62" s="225" t="s">
        <v>238</v>
      </c>
      <c r="D62" s="225"/>
      <c r="E62" s="226">
        <v>-180.80315893</v>
      </c>
      <c r="F62" s="227"/>
      <c r="G62" s="226">
        <v>-1134.6677682700001</v>
      </c>
      <c r="H62" s="226">
        <v>-1226.8271868299998</v>
      </c>
      <c r="I62" s="228">
        <v>-92.159418559999722</v>
      </c>
      <c r="J62" s="229">
        <v>8.1221500369674571E-2</v>
      </c>
      <c r="K62" s="230"/>
      <c r="L62" s="226">
        <v>-1992.5463118</v>
      </c>
      <c r="M62" s="226">
        <v>-2150</v>
      </c>
      <c r="N62" s="228">
        <v>-157.45368819999999</v>
      </c>
      <c r="O62" s="229">
        <v>7.9021344330893584E-2</v>
      </c>
    </row>
    <row r="63" spans="1:15" ht="15" customHeight="1" x14ac:dyDescent="0.25">
      <c r="A63" s="225"/>
      <c r="B63" s="225"/>
      <c r="C63" s="225" t="s">
        <v>239</v>
      </c>
      <c r="D63" s="225"/>
      <c r="E63" s="226">
        <v>-5.0235092000000003</v>
      </c>
      <c r="F63" s="227"/>
      <c r="G63" s="226">
        <v>-34.767627650000001</v>
      </c>
      <c r="H63" s="226">
        <v>-35.050713109999997</v>
      </c>
      <c r="I63" s="228">
        <v>-0.28308545999999524</v>
      </c>
      <c r="J63" s="229">
        <v>8.1422138677327283E-3</v>
      </c>
      <c r="K63" s="230"/>
      <c r="L63" s="226">
        <v>-59.145977459999997</v>
      </c>
      <c r="M63" s="226">
        <v>-65</v>
      </c>
      <c r="N63" s="228">
        <v>-5.8540225400000026</v>
      </c>
      <c r="O63" s="229">
        <v>9.8975835574938831E-2</v>
      </c>
    </row>
    <row r="64" spans="1:15" ht="15" customHeight="1" x14ac:dyDescent="0.25">
      <c r="A64" s="225"/>
      <c r="B64" s="225"/>
      <c r="C64" s="225" t="s">
        <v>240</v>
      </c>
      <c r="D64" s="225"/>
      <c r="E64" s="226">
        <v>-103.09781433000001</v>
      </c>
      <c r="F64" s="227"/>
      <c r="G64" s="226">
        <v>-723.01641970000003</v>
      </c>
      <c r="H64" s="226">
        <v>-794.68403403000002</v>
      </c>
      <c r="I64" s="228">
        <v>-71.667614329999992</v>
      </c>
      <c r="J64" s="229">
        <v>9.9123079887641907E-2</v>
      </c>
      <c r="K64" s="230"/>
      <c r="L64" s="226">
        <v>-1318.89545226</v>
      </c>
      <c r="M64" s="226">
        <v>-1385</v>
      </c>
      <c r="N64" s="228">
        <v>-66.104547740000044</v>
      </c>
      <c r="O64" s="229">
        <v>5.0121143132858759E-2</v>
      </c>
    </row>
    <row r="65" spans="1:15" ht="15" customHeight="1" x14ac:dyDescent="0.25">
      <c r="A65" s="217"/>
      <c r="B65" s="217"/>
      <c r="C65" s="225" t="s">
        <v>241</v>
      </c>
      <c r="D65" s="225"/>
      <c r="E65" s="226">
        <v>-46.225063259999999</v>
      </c>
      <c r="F65" s="227"/>
      <c r="G65" s="226">
        <v>-410.12287207000003</v>
      </c>
      <c r="H65" s="226">
        <v>-423.50291734000001</v>
      </c>
      <c r="I65" s="228">
        <v>-13.380045269999982</v>
      </c>
      <c r="J65" s="229">
        <v>3.2624479591853328E-2</v>
      </c>
      <c r="K65" s="230"/>
      <c r="L65" s="226">
        <v>-894.62878898999998</v>
      </c>
      <c r="M65" s="226">
        <v>-895.43299999999999</v>
      </c>
      <c r="N65" s="228">
        <v>-0.80421101000001727</v>
      </c>
      <c r="O65" s="229">
        <v>8.98932629820548E-4</v>
      </c>
    </row>
    <row r="66" spans="1:15" ht="15" customHeight="1" x14ac:dyDescent="0.25">
      <c r="A66" s="217"/>
      <c r="B66" s="217"/>
      <c r="C66" s="225" t="s">
        <v>242</v>
      </c>
      <c r="D66" s="225"/>
      <c r="E66" s="226">
        <v>-43.149500000000003</v>
      </c>
      <c r="F66" s="227"/>
      <c r="G66" s="226">
        <v>-388.34550000000002</v>
      </c>
      <c r="H66" s="226">
        <v>-388.34550000000002</v>
      </c>
      <c r="I66" s="228">
        <v>0</v>
      </c>
      <c r="J66" s="229">
        <v>0</v>
      </c>
      <c r="K66" s="230"/>
      <c r="L66" s="226">
        <v>-690.39200000000005</v>
      </c>
      <c r="M66" s="226">
        <v>-690.39200000000005</v>
      </c>
      <c r="N66" s="228">
        <v>0</v>
      </c>
      <c r="O66" s="229">
        <v>0</v>
      </c>
    </row>
    <row r="67" spans="1:15" ht="15" customHeight="1" x14ac:dyDescent="0.25">
      <c r="A67" s="192"/>
      <c r="B67" s="211" t="s">
        <v>243</v>
      </c>
      <c r="C67" s="211"/>
      <c r="D67" s="211"/>
      <c r="E67" s="213">
        <v>-271.22780607999999</v>
      </c>
      <c r="F67" s="220"/>
      <c r="G67" s="213">
        <v>-1736.1644891000001</v>
      </c>
      <c r="H67" s="213">
        <v>-1892.7200102199997</v>
      </c>
      <c r="I67" s="215">
        <v>-156.55552111999964</v>
      </c>
      <c r="J67" s="237">
        <v>9.0173207724779214E-2</v>
      </c>
      <c r="K67" s="223"/>
      <c r="L67" s="213">
        <v>-3032.8907194600001</v>
      </c>
      <c r="M67" s="213">
        <v>-3200</v>
      </c>
      <c r="N67" s="215">
        <v>-167.10928053999987</v>
      </c>
      <c r="O67" s="237">
        <v>5.5099011470401082E-2</v>
      </c>
    </row>
    <row r="68" spans="1:15" ht="15" customHeight="1" x14ac:dyDescent="0.25">
      <c r="A68" s="225"/>
      <c r="B68" s="225"/>
      <c r="C68" s="225" t="s">
        <v>244</v>
      </c>
      <c r="D68" s="225"/>
      <c r="E68" s="226">
        <v>-271.22780607999999</v>
      </c>
      <c r="F68" s="227"/>
      <c r="G68" s="226">
        <v>-1736.1644891000001</v>
      </c>
      <c r="H68" s="226">
        <v>-1892.7200102199997</v>
      </c>
      <c r="I68" s="228">
        <v>-156.55552111999964</v>
      </c>
      <c r="J68" s="229">
        <v>9.0173207724779214E-2</v>
      </c>
      <c r="K68" s="230"/>
      <c r="L68" s="226">
        <v>-3032.8907194600001</v>
      </c>
      <c r="M68" s="226">
        <v>-3200</v>
      </c>
      <c r="N68" s="228">
        <v>-167.10928053999987</v>
      </c>
      <c r="O68" s="229">
        <v>5.5099011470401082E-2</v>
      </c>
    </row>
    <row r="69" spans="1:15" ht="15" customHeight="1" x14ac:dyDescent="0.25">
      <c r="A69" s="192"/>
      <c r="B69" s="211" t="s">
        <v>245</v>
      </c>
      <c r="C69" s="211"/>
      <c r="D69" s="211"/>
      <c r="E69" s="213">
        <v>-1.0657661</v>
      </c>
      <c r="F69" s="220"/>
      <c r="G69" s="213">
        <v>0</v>
      </c>
      <c r="H69" s="213">
        <v>-14.62427675</v>
      </c>
      <c r="I69" s="215">
        <v>-14.62427675</v>
      </c>
      <c r="J69" s="237" t="s">
        <v>40</v>
      </c>
      <c r="K69" s="223"/>
      <c r="L69" s="213">
        <v>-80.8</v>
      </c>
      <c r="M69" s="213">
        <v>-76</v>
      </c>
      <c r="N69" s="215">
        <v>4.7999999999999972</v>
      </c>
      <c r="O69" s="237">
        <v>-5.9405940594059348E-2</v>
      </c>
    </row>
    <row r="70" spans="1:15" ht="15" customHeight="1" x14ac:dyDescent="0.25">
      <c r="A70" s="225"/>
      <c r="B70" s="225"/>
      <c r="C70" s="225" t="s">
        <v>247</v>
      </c>
      <c r="D70" s="225"/>
      <c r="E70" s="226">
        <v>-1.0657661</v>
      </c>
      <c r="F70" s="247"/>
      <c r="G70" s="226">
        <v>0</v>
      </c>
      <c r="H70" s="226">
        <v>-14.62427675</v>
      </c>
      <c r="I70" s="228">
        <v>-14.62427675</v>
      </c>
      <c r="J70" s="229" t="s">
        <v>40</v>
      </c>
      <c r="K70" s="230"/>
      <c r="L70" s="226">
        <v>-80.8</v>
      </c>
      <c r="M70" s="226">
        <v>-76</v>
      </c>
      <c r="N70" s="228">
        <v>4.7999999999999972</v>
      </c>
      <c r="O70" s="229">
        <v>-5.9405940594059348E-2</v>
      </c>
    </row>
    <row r="71" spans="1:15" ht="15" customHeight="1" x14ac:dyDescent="0.25">
      <c r="A71" s="239" t="s">
        <v>248</v>
      </c>
      <c r="B71" s="239"/>
      <c r="C71" s="239"/>
      <c r="D71" s="239"/>
      <c r="E71" s="241">
        <v>3084.6939302900009</v>
      </c>
      <c r="F71" s="242"/>
      <c r="G71" s="241">
        <v>34240.639300460003</v>
      </c>
      <c r="H71" s="241">
        <v>35673.112457300005</v>
      </c>
      <c r="I71" s="243">
        <v>1432.473156840002</v>
      </c>
      <c r="J71" s="244">
        <v>4.1835467622847622E-2</v>
      </c>
      <c r="K71" s="245"/>
      <c r="L71" s="241">
        <v>71213.75641264001</v>
      </c>
      <c r="M71" s="241">
        <v>71863.403999999995</v>
      </c>
      <c r="N71" s="243">
        <v>649.64758735998475</v>
      </c>
      <c r="O71" s="244">
        <v>9.1225013267897115E-3</v>
      </c>
    </row>
    <row r="72" spans="1:15" ht="15" customHeight="1" x14ac:dyDescent="0.25">
      <c r="A72" s="192" t="s">
        <v>36</v>
      </c>
      <c r="B72" s="192"/>
      <c r="C72" s="192"/>
      <c r="D72" s="249"/>
      <c r="E72" s="249"/>
      <c r="F72" s="249"/>
      <c r="G72" s="192"/>
      <c r="H72" s="205"/>
      <c r="I72" s="192"/>
      <c r="J72" s="192"/>
      <c r="K72" s="192"/>
      <c r="L72" s="192"/>
      <c r="M72" s="192"/>
      <c r="N72" s="192"/>
      <c r="O72" s="192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9AE28-8735-4BD0-93F8-E21ADE683F67}">
  <sheetPr>
    <pageSetUpPr fitToPage="1"/>
  </sheetPr>
  <dimension ref="A1:H47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</cols>
  <sheetData>
    <row r="1" spans="1:8" x14ac:dyDescent="0.25">
      <c r="A1" s="394" t="s">
        <v>319</v>
      </c>
    </row>
    <row r="2" spans="1:8" ht="15" customHeight="1" x14ac:dyDescent="0.25">
      <c r="A2" s="504" t="s">
        <v>44</v>
      </c>
      <c r="B2" s="504"/>
      <c r="C2" s="4" t="s">
        <v>11</v>
      </c>
      <c r="D2" s="46"/>
      <c r="E2" s="507" t="s">
        <v>12</v>
      </c>
      <c r="F2" s="507"/>
      <c r="G2" s="507"/>
      <c r="H2" s="507"/>
    </row>
    <row r="3" spans="1:8" ht="15" customHeight="1" x14ac:dyDescent="0.25">
      <c r="A3" s="505"/>
      <c r="B3" s="505"/>
      <c r="C3" s="47" t="s">
        <v>37</v>
      </c>
      <c r="D3" s="47"/>
      <c r="E3" s="508" t="s">
        <v>38</v>
      </c>
      <c r="F3" s="508" t="e">
        <v>#N/A</v>
      </c>
      <c r="G3" s="499" t="s">
        <v>14</v>
      </c>
      <c r="H3" s="499"/>
    </row>
    <row r="4" spans="1:8" ht="15" customHeight="1" x14ac:dyDescent="0.25">
      <c r="A4" s="506"/>
      <c r="B4" s="506"/>
      <c r="C4" s="49">
        <v>2025</v>
      </c>
      <c r="D4" s="50"/>
      <c r="E4" s="49">
        <v>2024</v>
      </c>
      <c r="F4" s="49">
        <v>2025</v>
      </c>
      <c r="G4" s="51" t="s">
        <v>15</v>
      </c>
      <c r="H4" s="51" t="s">
        <v>16</v>
      </c>
    </row>
    <row r="5" spans="1:8" ht="15" customHeight="1" x14ac:dyDescent="0.25">
      <c r="A5" s="52" t="s">
        <v>17</v>
      </c>
      <c r="B5" s="54"/>
      <c r="C5" s="55">
        <v>9004.0411224199979</v>
      </c>
      <c r="D5" s="56"/>
      <c r="E5" s="57">
        <v>68489.519323590008</v>
      </c>
      <c r="F5" s="57">
        <v>69842.756550170016</v>
      </c>
      <c r="G5" s="28">
        <v>1353.2372265800077</v>
      </c>
      <c r="H5" s="58">
        <v>1.9758311051745192E-2</v>
      </c>
    </row>
    <row r="6" spans="1:8" ht="15" customHeight="1" x14ac:dyDescent="0.25">
      <c r="A6" s="391" t="s">
        <v>45</v>
      </c>
      <c r="B6" s="62"/>
      <c r="C6" s="63">
        <v>1249.86568861</v>
      </c>
      <c r="D6" s="64"/>
      <c r="E6" s="63">
        <v>8060.308175309995</v>
      </c>
      <c r="F6" s="63">
        <v>8361.7377990800032</v>
      </c>
      <c r="G6" s="65">
        <v>301.42962377000822</v>
      </c>
      <c r="H6" s="66">
        <v>3.7396786476891153E-2</v>
      </c>
    </row>
    <row r="7" spans="1:8" ht="15" customHeight="1" x14ac:dyDescent="0.25">
      <c r="A7" s="69" t="s">
        <v>46</v>
      </c>
      <c r="B7" s="70" t="s">
        <v>47</v>
      </c>
      <c r="C7" s="71">
        <v>1.0649834699999996</v>
      </c>
      <c r="D7" s="72"/>
      <c r="E7" s="73">
        <v>7.1855383500000043</v>
      </c>
      <c r="F7" s="73">
        <v>7.2769707899999982</v>
      </c>
      <c r="G7" s="74">
        <v>9.1432439999993953E-2</v>
      </c>
      <c r="H7" s="75">
        <v>1.2724507969537724E-2</v>
      </c>
    </row>
    <row r="8" spans="1:8" ht="15" customHeight="1" x14ac:dyDescent="0.25">
      <c r="A8" s="69" t="s">
        <v>48</v>
      </c>
      <c r="B8" s="70" t="s">
        <v>49</v>
      </c>
      <c r="C8" s="71">
        <v>16.531727830000001</v>
      </c>
      <c r="D8" s="72"/>
      <c r="E8" s="73">
        <v>188.27401346999994</v>
      </c>
      <c r="F8" s="73">
        <v>137.70861447000001</v>
      </c>
      <c r="G8" s="74">
        <v>-50.565398999999928</v>
      </c>
      <c r="H8" s="75">
        <v>-0.26857343755545504</v>
      </c>
    </row>
    <row r="9" spans="1:8" ht="15" customHeight="1" x14ac:dyDescent="0.25">
      <c r="A9" s="69" t="s">
        <v>50</v>
      </c>
      <c r="B9" s="70" t="s">
        <v>51</v>
      </c>
      <c r="C9" s="71">
        <v>1.4877646900000003</v>
      </c>
      <c r="D9" s="72"/>
      <c r="E9" s="73">
        <v>11.345014540000001</v>
      </c>
      <c r="F9" s="73">
        <v>11.23385182</v>
      </c>
      <c r="G9" s="74">
        <v>-0.11116272000000116</v>
      </c>
      <c r="H9" s="75">
        <v>-9.7983761596837082E-3</v>
      </c>
    </row>
    <row r="10" spans="1:8" ht="15" customHeight="1" x14ac:dyDescent="0.25">
      <c r="A10" s="69" t="s">
        <v>52</v>
      </c>
      <c r="B10" s="70" t="s">
        <v>53</v>
      </c>
      <c r="C10" s="71">
        <v>1.9287109599999999</v>
      </c>
      <c r="D10" s="72"/>
      <c r="E10" s="73">
        <v>14.812186269999996</v>
      </c>
      <c r="F10" s="73">
        <v>14.477397739999995</v>
      </c>
      <c r="G10" s="74">
        <v>-0.33478853000000086</v>
      </c>
      <c r="H10" s="75">
        <v>-2.2602236016844302E-2</v>
      </c>
    </row>
    <row r="11" spans="1:8" ht="15" customHeight="1" x14ac:dyDescent="0.25">
      <c r="A11" s="69" t="s">
        <v>54</v>
      </c>
      <c r="B11" s="70" t="s">
        <v>55</v>
      </c>
      <c r="C11" s="71">
        <v>1.3648657600000003</v>
      </c>
      <c r="D11" s="72"/>
      <c r="E11" s="73">
        <v>8.9226322300000014</v>
      </c>
      <c r="F11" s="73">
        <v>9.3697771499999973</v>
      </c>
      <c r="G11" s="74">
        <v>0.44714491999999595</v>
      </c>
      <c r="H11" s="75">
        <v>5.0113566095057571E-2</v>
      </c>
    </row>
    <row r="12" spans="1:8" ht="15" customHeight="1" x14ac:dyDescent="0.25">
      <c r="A12" s="69" t="s">
        <v>56</v>
      </c>
      <c r="B12" s="70" t="s">
        <v>57</v>
      </c>
      <c r="C12" s="71">
        <v>3.2649708500000005</v>
      </c>
      <c r="D12" s="72"/>
      <c r="E12" s="73">
        <v>24.767525509999995</v>
      </c>
      <c r="F12" s="73">
        <v>26.120984110000013</v>
      </c>
      <c r="G12" s="74">
        <v>1.3534586000000175</v>
      </c>
      <c r="H12" s="75">
        <v>5.4646500695176625E-2</v>
      </c>
    </row>
    <row r="13" spans="1:8" ht="15" customHeight="1" x14ac:dyDescent="0.25">
      <c r="A13" s="69" t="s">
        <v>58</v>
      </c>
      <c r="B13" s="70" t="s">
        <v>59</v>
      </c>
      <c r="C13" s="71">
        <v>79.06738295000001</v>
      </c>
      <c r="D13" s="72"/>
      <c r="E13" s="73">
        <v>513.15608635999956</v>
      </c>
      <c r="F13" s="73">
        <v>406.74310660000026</v>
      </c>
      <c r="G13" s="74">
        <v>-106.4129797599993</v>
      </c>
      <c r="H13" s="75">
        <v>-0.20736961440879476</v>
      </c>
    </row>
    <row r="14" spans="1:8" ht="15" customHeight="1" x14ac:dyDescent="0.25">
      <c r="A14" s="69" t="s">
        <v>60</v>
      </c>
      <c r="B14" s="70" t="s">
        <v>61</v>
      </c>
      <c r="C14" s="71">
        <v>307.07737689000004</v>
      </c>
      <c r="D14" s="72"/>
      <c r="E14" s="73">
        <v>2237.5073518999993</v>
      </c>
      <c r="F14" s="73">
        <v>2347.8055576199986</v>
      </c>
      <c r="G14" s="74">
        <v>110.29820571999926</v>
      </c>
      <c r="H14" s="75">
        <v>4.9295125500409487E-2</v>
      </c>
    </row>
    <row r="15" spans="1:8" ht="15" customHeight="1" x14ac:dyDescent="0.25">
      <c r="A15" s="69" t="s">
        <v>62</v>
      </c>
      <c r="B15" s="70" t="s">
        <v>63</v>
      </c>
      <c r="C15" s="71">
        <v>49.688742040000015</v>
      </c>
      <c r="D15" s="72"/>
      <c r="E15" s="73">
        <v>299.83251771999988</v>
      </c>
      <c r="F15" s="73">
        <v>283.86431694000009</v>
      </c>
      <c r="G15" s="74">
        <v>-15.96820077999979</v>
      </c>
      <c r="H15" s="75">
        <v>-5.325706798390617E-2</v>
      </c>
    </row>
    <row r="16" spans="1:8" ht="15" customHeight="1" x14ac:dyDescent="0.25">
      <c r="A16" s="69" t="s">
        <v>64</v>
      </c>
      <c r="B16" s="70" t="s">
        <v>65</v>
      </c>
      <c r="C16" s="71">
        <v>174.27388379000001</v>
      </c>
      <c r="D16" s="72"/>
      <c r="E16" s="73">
        <v>1235.9924733199991</v>
      </c>
      <c r="F16" s="73">
        <v>1294.5547955900015</v>
      </c>
      <c r="G16" s="74">
        <v>58.562322270002369</v>
      </c>
      <c r="H16" s="75">
        <v>4.7380808163578925E-2</v>
      </c>
    </row>
    <row r="17" spans="1:8" ht="15" customHeight="1" x14ac:dyDescent="0.25">
      <c r="A17" s="69" t="s">
        <v>66</v>
      </c>
      <c r="B17" s="70" t="s">
        <v>67</v>
      </c>
      <c r="C17" s="71">
        <v>345.71920856999986</v>
      </c>
      <c r="D17" s="72"/>
      <c r="E17" s="73">
        <v>2103.9005941799987</v>
      </c>
      <c r="F17" s="73">
        <v>2309.3978463200015</v>
      </c>
      <c r="G17" s="74">
        <v>205.49725214000273</v>
      </c>
      <c r="H17" s="75">
        <v>9.7674411380684001E-2</v>
      </c>
    </row>
    <row r="18" spans="1:8" ht="15" customHeight="1" x14ac:dyDescent="0.25">
      <c r="A18" s="69" t="s">
        <v>68</v>
      </c>
      <c r="B18" s="70" t="s">
        <v>69</v>
      </c>
      <c r="C18" s="71">
        <v>101.99277660000007</v>
      </c>
      <c r="D18" s="72"/>
      <c r="E18" s="73">
        <v>893.26605835999896</v>
      </c>
      <c r="F18" s="73">
        <v>847.50884338000094</v>
      </c>
      <c r="G18" s="74">
        <v>-45.757214979998025</v>
      </c>
      <c r="H18" s="75">
        <v>-5.1224620651104225E-2</v>
      </c>
    </row>
    <row r="19" spans="1:8" ht="15" customHeight="1" x14ac:dyDescent="0.25">
      <c r="A19" s="69">
        <v>16</v>
      </c>
      <c r="B19" s="70" t="s">
        <v>70</v>
      </c>
      <c r="C19" s="71">
        <v>0</v>
      </c>
      <c r="D19" s="72"/>
      <c r="E19" s="73">
        <v>0</v>
      </c>
      <c r="F19" s="73">
        <v>0</v>
      </c>
      <c r="G19" s="74">
        <v>0</v>
      </c>
      <c r="H19" s="75" t="s">
        <v>40</v>
      </c>
    </row>
    <row r="20" spans="1:8" ht="15" customHeight="1" x14ac:dyDescent="0.25">
      <c r="A20" s="69" t="s">
        <v>71</v>
      </c>
      <c r="B20" s="70" t="s">
        <v>72</v>
      </c>
      <c r="C20" s="71">
        <v>37.049747020000005</v>
      </c>
      <c r="D20" s="72"/>
      <c r="E20" s="73">
        <v>129.47381933999989</v>
      </c>
      <c r="F20" s="73">
        <v>215.15527064000014</v>
      </c>
      <c r="G20" s="74">
        <v>85.681451300000248</v>
      </c>
      <c r="H20" s="75">
        <v>0.66176661611410159</v>
      </c>
    </row>
    <row r="21" spans="1:8" ht="15" customHeight="1" x14ac:dyDescent="0.25">
      <c r="A21" s="69" t="s">
        <v>73</v>
      </c>
      <c r="B21" s="70" t="s">
        <v>74</v>
      </c>
      <c r="C21" s="71">
        <v>129.35354719000006</v>
      </c>
      <c r="D21" s="72"/>
      <c r="E21" s="73">
        <v>391.87236375999993</v>
      </c>
      <c r="F21" s="73">
        <v>450.52046591000038</v>
      </c>
      <c r="G21" s="74">
        <v>58.648102150000454</v>
      </c>
      <c r="H21" s="75">
        <v>0.14966123558006039</v>
      </c>
    </row>
    <row r="22" spans="1:8" ht="15" customHeight="1" x14ac:dyDescent="0.25">
      <c r="A22" s="390" t="s">
        <v>75</v>
      </c>
      <c r="B22" s="43"/>
      <c r="C22" s="79">
        <v>4014.1983384099995</v>
      </c>
      <c r="D22" s="64"/>
      <c r="E22" s="79">
        <v>32659.184943590008</v>
      </c>
      <c r="F22" s="79">
        <v>34489.596233529999</v>
      </c>
      <c r="G22" s="65">
        <v>1830.4112899399915</v>
      </c>
      <c r="H22" s="80">
        <v>5.604583498031368E-2</v>
      </c>
    </row>
    <row r="23" spans="1:8" ht="15" customHeight="1" x14ac:dyDescent="0.25">
      <c r="A23" s="69" t="s">
        <v>20</v>
      </c>
      <c r="B23" s="70" t="s">
        <v>76</v>
      </c>
      <c r="C23" s="71">
        <v>875.59362631999977</v>
      </c>
      <c r="D23" s="72"/>
      <c r="E23" s="73">
        <v>5510.1493658200006</v>
      </c>
      <c r="F23" s="73">
        <v>5970.7551100700002</v>
      </c>
      <c r="G23" s="74">
        <v>460.60574424999959</v>
      </c>
      <c r="H23" s="75">
        <v>8.3592242908546721E-2</v>
      </c>
    </row>
    <row r="24" spans="1:8" ht="15" customHeight="1" x14ac:dyDescent="0.25">
      <c r="A24" s="69" t="s">
        <v>77</v>
      </c>
      <c r="B24" s="70" t="s">
        <v>78</v>
      </c>
      <c r="C24" s="71">
        <v>367.0323772000001</v>
      </c>
      <c r="D24" s="72"/>
      <c r="E24" s="73">
        <v>3291.7757159800012</v>
      </c>
      <c r="F24" s="73">
        <v>3176.2624908100011</v>
      </c>
      <c r="G24" s="74">
        <v>-115.51322517000017</v>
      </c>
      <c r="H24" s="75">
        <v>-3.5091462826351894E-2</v>
      </c>
    </row>
    <row r="25" spans="1:8" ht="15" customHeight="1" x14ac:dyDescent="0.25">
      <c r="A25" s="69" t="s">
        <v>79</v>
      </c>
      <c r="B25" s="70" t="s">
        <v>80</v>
      </c>
      <c r="C25" s="71">
        <v>957.57786863999991</v>
      </c>
      <c r="D25" s="72"/>
      <c r="E25" s="73">
        <v>9774.6276965199995</v>
      </c>
      <c r="F25" s="73">
        <v>10752.277116570001</v>
      </c>
      <c r="G25" s="74">
        <v>977.64942005000194</v>
      </c>
      <c r="H25" s="75">
        <v>0.10001909539716469</v>
      </c>
    </row>
    <row r="26" spans="1:8" ht="15" customHeight="1" x14ac:dyDescent="0.25">
      <c r="A26" s="69" t="s">
        <v>81</v>
      </c>
      <c r="B26" s="70" t="s">
        <v>82</v>
      </c>
      <c r="C26" s="71">
        <v>967.23958777000007</v>
      </c>
      <c r="D26" s="72"/>
      <c r="E26" s="73">
        <v>7201.266876870005</v>
      </c>
      <c r="F26" s="73">
        <v>7597.1441616699994</v>
      </c>
      <c r="G26" s="74">
        <v>395.87728479999441</v>
      </c>
      <c r="H26" s="75">
        <v>5.4973283391499761E-2</v>
      </c>
    </row>
    <row r="27" spans="1:8" ht="15" customHeight="1" x14ac:dyDescent="0.25">
      <c r="A27" s="69" t="s">
        <v>83</v>
      </c>
      <c r="B27" s="70" t="s">
        <v>84</v>
      </c>
      <c r="C27" s="71">
        <v>179.59971116999998</v>
      </c>
      <c r="D27" s="72"/>
      <c r="E27" s="73">
        <v>2056.099536539999</v>
      </c>
      <c r="F27" s="73">
        <v>1928.2140121500001</v>
      </c>
      <c r="G27" s="74">
        <v>-127.88552438999886</v>
      </c>
      <c r="H27" s="75">
        <v>-6.219811936011832E-2</v>
      </c>
    </row>
    <row r="28" spans="1:8" ht="15" customHeight="1" x14ac:dyDescent="0.25">
      <c r="A28" s="69" t="s">
        <v>85</v>
      </c>
      <c r="B28" s="70" t="s">
        <v>86</v>
      </c>
      <c r="C28" s="71">
        <v>667.15516730999991</v>
      </c>
      <c r="D28" s="72"/>
      <c r="E28" s="73">
        <v>4825.2657518600026</v>
      </c>
      <c r="F28" s="73">
        <v>5064.9433422600005</v>
      </c>
      <c r="G28" s="74">
        <v>239.67759039999783</v>
      </c>
      <c r="H28" s="75">
        <v>4.9671376194691197E-2</v>
      </c>
    </row>
    <row r="29" spans="1:8" ht="15" customHeight="1" x14ac:dyDescent="0.25">
      <c r="A29" s="390" t="s">
        <v>87</v>
      </c>
      <c r="B29" s="43"/>
      <c r="C29" s="79">
        <v>1712.8039385299999</v>
      </c>
      <c r="D29" s="64"/>
      <c r="E29" s="79">
        <v>11180.607808070004</v>
      </c>
      <c r="F29" s="79">
        <v>11843.038970490012</v>
      </c>
      <c r="G29" s="65">
        <v>662.43116242000724</v>
      </c>
      <c r="H29" s="80">
        <v>5.9248224585954468E-2</v>
      </c>
    </row>
    <row r="30" spans="1:8" ht="15" customHeight="1" x14ac:dyDescent="0.25">
      <c r="A30" s="69" t="s">
        <v>88</v>
      </c>
      <c r="B30" s="70" t="s">
        <v>89</v>
      </c>
      <c r="C30" s="71">
        <v>917.38438059999976</v>
      </c>
      <c r="D30" s="72"/>
      <c r="E30" s="73">
        <v>6546.9518537900049</v>
      </c>
      <c r="F30" s="73">
        <v>6835.1004987300075</v>
      </c>
      <c r="G30" s="74">
        <v>288.14864494000267</v>
      </c>
      <c r="H30" s="75">
        <v>4.4012641512430672E-2</v>
      </c>
    </row>
    <row r="31" spans="1:8" ht="15" customHeight="1" x14ac:dyDescent="0.25">
      <c r="A31" s="69" t="s">
        <v>90</v>
      </c>
      <c r="B31" s="70" t="s">
        <v>91</v>
      </c>
      <c r="C31" s="71">
        <v>609.98222028999999</v>
      </c>
      <c r="D31" s="72"/>
      <c r="E31" s="73">
        <v>3730.6931818699982</v>
      </c>
      <c r="F31" s="73">
        <v>4069.7807120300022</v>
      </c>
      <c r="G31" s="74">
        <v>339.08753016000401</v>
      </c>
      <c r="H31" s="75">
        <v>9.0891293823856412E-2</v>
      </c>
    </row>
    <row r="32" spans="1:8" ht="15" customHeight="1" x14ac:dyDescent="0.25">
      <c r="A32" s="69" t="s">
        <v>92</v>
      </c>
      <c r="B32" s="70" t="s">
        <v>93</v>
      </c>
      <c r="C32" s="71">
        <v>58.214386430000012</v>
      </c>
      <c r="D32" s="72"/>
      <c r="E32" s="73">
        <v>368.16060018000059</v>
      </c>
      <c r="F32" s="73">
        <v>369.46251032999999</v>
      </c>
      <c r="G32" s="74">
        <v>1.3019101499994008</v>
      </c>
      <c r="H32" s="75">
        <v>3.5362560506553287E-3</v>
      </c>
    </row>
    <row r="33" spans="1:8" ht="15" customHeight="1" x14ac:dyDescent="0.25">
      <c r="A33" s="69" t="s">
        <v>94</v>
      </c>
      <c r="B33" s="70" t="s">
        <v>95</v>
      </c>
      <c r="C33" s="71">
        <v>38.625157600000001</v>
      </c>
      <c r="D33" s="72"/>
      <c r="E33" s="73">
        <v>156.41628813000003</v>
      </c>
      <c r="F33" s="73">
        <v>160.68621601000001</v>
      </c>
      <c r="G33" s="74">
        <v>4.2699278799999831</v>
      </c>
      <c r="H33" s="75">
        <v>2.729848618099906E-2</v>
      </c>
    </row>
    <row r="34" spans="1:8" ht="15" customHeight="1" x14ac:dyDescent="0.25">
      <c r="A34" s="69" t="s">
        <v>96</v>
      </c>
      <c r="B34" s="70" t="s">
        <v>97</v>
      </c>
      <c r="C34" s="71">
        <v>88.597793609999982</v>
      </c>
      <c r="D34" s="72"/>
      <c r="E34" s="73">
        <v>378.38588409999994</v>
      </c>
      <c r="F34" s="73">
        <v>408.0090333899999</v>
      </c>
      <c r="G34" s="74">
        <v>29.623149289999958</v>
      </c>
      <c r="H34" s="75">
        <v>7.8288198727231473E-2</v>
      </c>
    </row>
    <row r="35" spans="1:8" ht="15" customHeight="1" x14ac:dyDescent="0.25">
      <c r="A35" s="390" t="s">
        <v>98</v>
      </c>
      <c r="B35" s="43"/>
      <c r="C35" s="79">
        <v>1088.5958248899999</v>
      </c>
      <c r="D35" s="64"/>
      <c r="E35" s="79">
        <v>10977.176801580004</v>
      </c>
      <c r="F35" s="79">
        <v>9687.0915924699984</v>
      </c>
      <c r="G35" s="65">
        <v>-1290.085209110006</v>
      </c>
      <c r="H35" s="80">
        <v>-0.1175243172656486</v>
      </c>
    </row>
    <row r="36" spans="1:8" ht="15" customHeight="1" x14ac:dyDescent="0.25">
      <c r="A36" s="69" t="s">
        <v>99</v>
      </c>
      <c r="B36" s="70" t="s">
        <v>100</v>
      </c>
      <c r="C36" s="71">
        <v>101.12248912999999</v>
      </c>
      <c r="D36" s="82"/>
      <c r="E36" s="73">
        <v>1344.9424007100019</v>
      </c>
      <c r="F36" s="73">
        <v>585.66346576000012</v>
      </c>
      <c r="G36" s="74">
        <v>-759.27893495000183</v>
      </c>
      <c r="H36" s="75">
        <v>-0.56454383068685665</v>
      </c>
    </row>
    <row r="37" spans="1:8" ht="15" customHeight="1" x14ac:dyDescent="0.25">
      <c r="A37" s="69" t="s">
        <v>101</v>
      </c>
      <c r="B37" s="70" t="s">
        <v>102</v>
      </c>
      <c r="C37" s="71">
        <v>337.12931781000003</v>
      </c>
      <c r="D37" s="82"/>
      <c r="E37" s="73">
        <v>2643.4842110700019</v>
      </c>
      <c r="F37" s="73">
        <v>2787.8405623099993</v>
      </c>
      <c r="G37" s="74">
        <v>144.35635123999737</v>
      </c>
      <c r="H37" s="75">
        <v>5.4608365215681021E-2</v>
      </c>
    </row>
    <row r="38" spans="1:8" ht="15" customHeight="1" x14ac:dyDescent="0.25">
      <c r="A38" s="83" t="s">
        <v>103</v>
      </c>
      <c r="B38" s="70" t="s">
        <v>104</v>
      </c>
      <c r="C38" s="71">
        <v>123.64093832999993</v>
      </c>
      <c r="D38" s="82"/>
      <c r="E38" s="73">
        <v>1060.59870062</v>
      </c>
      <c r="F38" s="73">
        <v>1110.29812268</v>
      </c>
      <c r="G38" s="74">
        <v>49.699422059999961</v>
      </c>
      <c r="H38" s="75">
        <v>4.6859780264624895E-2</v>
      </c>
    </row>
    <row r="39" spans="1:8" ht="15" customHeight="1" x14ac:dyDescent="0.25">
      <c r="A39" s="69" t="s">
        <v>105</v>
      </c>
      <c r="B39" s="70" t="s">
        <v>106</v>
      </c>
      <c r="C39" s="71">
        <v>157.08693338999998</v>
      </c>
      <c r="D39" s="82"/>
      <c r="E39" s="73">
        <v>1830.8168479700007</v>
      </c>
      <c r="F39" s="73">
        <v>1661.0344914200002</v>
      </c>
      <c r="G39" s="74">
        <v>-169.78235655000049</v>
      </c>
      <c r="H39" s="75">
        <v>-9.2735849977704898E-2</v>
      </c>
    </row>
    <row r="40" spans="1:8" ht="15" customHeight="1" x14ac:dyDescent="0.25">
      <c r="A40" s="69" t="s">
        <v>107</v>
      </c>
      <c r="B40" s="70" t="s">
        <v>108</v>
      </c>
      <c r="C40" s="71">
        <v>246.66345717999997</v>
      </c>
      <c r="D40" s="82"/>
      <c r="E40" s="73">
        <v>2510.4882824499996</v>
      </c>
      <c r="F40" s="73">
        <v>2877.4996703899992</v>
      </c>
      <c r="G40" s="74">
        <v>367.01138793999962</v>
      </c>
      <c r="H40" s="75">
        <v>0.14619123718109184</v>
      </c>
    </row>
    <row r="41" spans="1:8" ht="15" customHeight="1" x14ac:dyDescent="0.25">
      <c r="A41" s="69" t="s">
        <v>109</v>
      </c>
      <c r="B41" s="70" t="s">
        <v>110</v>
      </c>
      <c r="C41" s="71">
        <v>122.95268904999998</v>
      </c>
      <c r="D41" s="82"/>
      <c r="E41" s="73">
        <v>1586.8463587599992</v>
      </c>
      <c r="F41" s="73">
        <v>664.75527990999979</v>
      </c>
      <c r="G41" s="74">
        <v>-922.09107884999946</v>
      </c>
      <c r="H41" s="75">
        <v>-0.58108403107818463</v>
      </c>
    </row>
    <row r="42" spans="1:8" ht="15" customHeight="1" x14ac:dyDescent="0.25">
      <c r="A42" s="69" t="s">
        <v>111</v>
      </c>
      <c r="B42" s="70" t="s">
        <v>112</v>
      </c>
      <c r="C42" s="71">
        <v>0</v>
      </c>
      <c r="D42" s="82"/>
      <c r="E42" s="73">
        <v>0</v>
      </c>
      <c r="F42" s="73">
        <v>0</v>
      </c>
      <c r="G42" s="74">
        <v>0</v>
      </c>
      <c r="H42" s="75" t="s">
        <v>40</v>
      </c>
    </row>
    <row r="43" spans="1:8" ht="15" customHeight="1" x14ac:dyDescent="0.25">
      <c r="A43" s="390" t="s">
        <v>113</v>
      </c>
      <c r="B43" s="43"/>
      <c r="C43" s="79">
        <v>938.57733197999994</v>
      </c>
      <c r="D43" s="64"/>
      <c r="E43" s="79">
        <v>5612.2415950400009</v>
      </c>
      <c r="F43" s="79">
        <v>5461.2919546000003</v>
      </c>
      <c r="G43" s="65">
        <v>-150.94964044000062</v>
      </c>
      <c r="H43" s="80">
        <v>-2.6896497216621462E-2</v>
      </c>
    </row>
    <row r="44" spans="1:8" ht="15" customHeight="1" x14ac:dyDescent="0.25">
      <c r="A44" s="69" t="s">
        <v>114</v>
      </c>
      <c r="B44" s="70" t="s">
        <v>115</v>
      </c>
      <c r="C44" s="71">
        <v>0</v>
      </c>
      <c r="D44" s="82"/>
      <c r="E44" s="73">
        <v>0</v>
      </c>
      <c r="F44" s="73">
        <v>0</v>
      </c>
      <c r="G44" s="74">
        <v>0</v>
      </c>
      <c r="H44" s="75" t="s">
        <v>40</v>
      </c>
    </row>
    <row r="45" spans="1:8" ht="15" customHeight="1" x14ac:dyDescent="0.25">
      <c r="A45" s="86" t="s">
        <v>116</v>
      </c>
      <c r="B45" s="88" t="s">
        <v>117</v>
      </c>
      <c r="C45" s="89">
        <v>938.57733197999994</v>
      </c>
      <c r="D45" s="90"/>
      <c r="E45" s="91">
        <v>5612.2415950400009</v>
      </c>
      <c r="F45" s="91">
        <v>5461.2919546000003</v>
      </c>
      <c r="G45" s="84">
        <v>-150.94964044000062</v>
      </c>
      <c r="H45" s="92">
        <v>-2.6896497216621462E-2</v>
      </c>
    </row>
    <row r="46" spans="1:8" ht="15" customHeight="1" x14ac:dyDescent="0.25">
      <c r="A46" s="41" t="s">
        <v>36</v>
      </c>
      <c r="B46" s="108"/>
      <c r="C46" s="21"/>
      <c r="D46" s="21"/>
      <c r="E46" s="109"/>
      <c r="F46" s="109"/>
      <c r="G46" s="22"/>
      <c r="H46" s="22"/>
    </row>
    <row r="47" spans="1:8" ht="15" customHeight="1" x14ac:dyDescent="0.25">
      <c r="A47" s="21"/>
      <c r="B47" s="21"/>
      <c r="C47" s="21"/>
      <c r="D47" s="21"/>
      <c r="E47" s="22"/>
      <c r="F47" s="22"/>
      <c r="G47" s="22"/>
      <c r="H47" s="22"/>
    </row>
  </sheetData>
  <mergeCells count="4">
    <mergeCell ref="A2:B4"/>
    <mergeCell ref="E2:H2"/>
    <mergeCell ref="E3:F3"/>
    <mergeCell ref="G3:H3"/>
  </mergeCells>
  <conditionalFormatting sqref="F7:F21 F23:F28 F30:F34 F36:F42 F44:F45">
    <cfRule type="colorScale" priority="1">
      <colorScale>
        <cfvo type="min"/>
        <cfvo type="max"/>
        <color theme="2"/>
        <color theme="0" tint="-0.249977111117893"/>
      </colorScale>
    </cfRule>
  </conditionalFormatting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76654-D2D8-45A5-A7E4-CAFA82F999DE}">
  <sheetPr codeName="Tabelle27">
    <pageSetUpPr fitToPage="1"/>
  </sheetPr>
  <dimension ref="A1:M38"/>
  <sheetViews>
    <sheetView showGridLines="0" zoomScaleNormal="100" workbookViewId="0">
      <selection activeCell="A2" sqref="A2:B2"/>
    </sheetView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1" width="7.75" customWidth="1"/>
    <col min="12" max="12" width="30" bestFit="1" customWidth="1"/>
    <col min="13" max="13" width="2.5" customWidth="1"/>
  </cols>
  <sheetData>
    <row r="1" spans="1:13" ht="15" customHeight="1" x14ac:dyDescent="0.25">
      <c r="A1" s="394" t="s">
        <v>348</v>
      </c>
    </row>
    <row r="2" spans="1:13" ht="77.25" customHeight="1" x14ac:dyDescent="0.25">
      <c r="A2" s="545" t="s">
        <v>10</v>
      </c>
      <c r="B2" s="545"/>
      <c r="C2" s="344" t="s">
        <v>17</v>
      </c>
      <c r="D2" s="345" t="s">
        <v>289</v>
      </c>
      <c r="E2" s="345" t="s">
        <v>290</v>
      </c>
      <c r="F2" s="346" t="s">
        <v>291</v>
      </c>
      <c r="G2" s="347" t="s">
        <v>292</v>
      </c>
      <c r="H2" s="347" t="s">
        <v>293</v>
      </c>
      <c r="I2" s="348" t="s">
        <v>256</v>
      </c>
      <c r="J2" s="349" t="s">
        <v>294</v>
      </c>
      <c r="K2" s="350"/>
      <c r="L2" s="350"/>
      <c r="M2" s="343"/>
    </row>
    <row r="3" spans="1:13" ht="15" customHeight="1" x14ac:dyDescent="0.25">
      <c r="A3" s="351" t="s">
        <v>46</v>
      </c>
      <c r="B3" s="351" t="s">
        <v>47</v>
      </c>
      <c r="C3" s="352">
        <v>7.2769707899999982</v>
      </c>
      <c r="D3" s="353">
        <v>0.1076178</v>
      </c>
      <c r="E3" s="353">
        <v>0</v>
      </c>
      <c r="F3" s="354">
        <v>7.1693529900000001</v>
      </c>
      <c r="G3" s="355">
        <v>-0.16281174999999995</v>
      </c>
      <c r="H3" s="355">
        <v>0.10801345</v>
      </c>
      <c r="I3" s="356">
        <v>7.1145546899999967</v>
      </c>
      <c r="J3" s="357">
        <v>-0.16241610000000151</v>
      </c>
      <c r="K3" s="354"/>
      <c r="L3" s="354"/>
      <c r="M3" s="343"/>
    </row>
    <row r="4" spans="1:13" ht="15" customHeight="1" x14ac:dyDescent="0.25">
      <c r="A4" s="343" t="s">
        <v>48</v>
      </c>
      <c r="B4" s="343" t="s">
        <v>49</v>
      </c>
      <c r="C4" s="352">
        <v>137.70861447000001</v>
      </c>
      <c r="D4" s="353">
        <v>1.24380662</v>
      </c>
      <c r="E4" s="353">
        <v>4.274E-2</v>
      </c>
      <c r="F4" s="354">
        <v>136.42206784999993</v>
      </c>
      <c r="G4" s="355">
        <v>4.1345806400000011</v>
      </c>
      <c r="H4" s="355">
        <v>5.0823723099999993</v>
      </c>
      <c r="I4" s="356">
        <v>145.63902079999994</v>
      </c>
      <c r="J4" s="357">
        <v>7.9304063299999257</v>
      </c>
      <c r="K4" s="354"/>
      <c r="L4" s="354"/>
      <c r="M4" s="343"/>
    </row>
    <row r="5" spans="1:13" ht="15" customHeight="1" x14ac:dyDescent="0.25">
      <c r="A5" s="343" t="s">
        <v>50</v>
      </c>
      <c r="B5" s="343" t="s">
        <v>51</v>
      </c>
      <c r="C5" s="352">
        <v>11.23385182</v>
      </c>
      <c r="D5" s="353">
        <v>2.1134750000000001E-2</v>
      </c>
      <c r="E5" s="353">
        <v>0</v>
      </c>
      <c r="F5" s="354">
        <v>11.21271707</v>
      </c>
      <c r="G5" s="355">
        <v>-0.16485397999999979</v>
      </c>
      <c r="H5" s="355">
        <v>4.3442510000000004E-2</v>
      </c>
      <c r="I5" s="356">
        <v>11.091305600000002</v>
      </c>
      <c r="J5" s="357">
        <v>-0.14254621999999806</v>
      </c>
      <c r="K5" s="354"/>
      <c r="L5" s="354"/>
      <c r="M5" s="343"/>
    </row>
    <row r="6" spans="1:13" ht="15" customHeight="1" x14ac:dyDescent="0.25">
      <c r="A6" s="343" t="s">
        <v>52</v>
      </c>
      <c r="B6" s="343" t="s">
        <v>53</v>
      </c>
      <c r="C6" s="352">
        <v>14.477397739999995</v>
      </c>
      <c r="D6" s="353">
        <v>1.32E-2</v>
      </c>
      <c r="E6" s="353">
        <v>0</v>
      </c>
      <c r="F6" s="354">
        <v>14.464197739999999</v>
      </c>
      <c r="G6" s="355">
        <v>-0.10310682000000002</v>
      </c>
      <c r="H6" s="355">
        <v>7.7732770000000007E-2</v>
      </c>
      <c r="I6" s="356">
        <v>14.438823690000001</v>
      </c>
      <c r="J6" s="357">
        <v>-3.8574049999994031E-2</v>
      </c>
      <c r="K6" s="354"/>
      <c r="L6" s="354"/>
      <c r="M6" s="343"/>
    </row>
    <row r="7" spans="1:13" ht="15" customHeight="1" x14ac:dyDescent="0.25">
      <c r="A7" s="343" t="s">
        <v>54</v>
      </c>
      <c r="B7" s="343" t="s">
        <v>55</v>
      </c>
      <c r="C7" s="352">
        <v>9.3697771499999973</v>
      </c>
      <c r="D7" s="353">
        <v>7.4701149999999994E-2</v>
      </c>
      <c r="E7" s="353">
        <v>6.0000000000000001E-3</v>
      </c>
      <c r="F7" s="354">
        <v>9.2890760000000014</v>
      </c>
      <c r="G7" s="355">
        <v>-0.27913371999999975</v>
      </c>
      <c r="H7" s="355">
        <v>1.9960370000000002E-2</v>
      </c>
      <c r="I7" s="356">
        <v>9.0299026500000021</v>
      </c>
      <c r="J7" s="357">
        <v>-0.33987449999999519</v>
      </c>
      <c r="K7" s="354"/>
      <c r="L7" s="354"/>
      <c r="M7" s="343"/>
    </row>
    <row r="8" spans="1:13" ht="15" customHeight="1" x14ac:dyDescent="0.25">
      <c r="A8" s="343" t="s">
        <v>56</v>
      </c>
      <c r="B8" s="343" t="s">
        <v>57</v>
      </c>
      <c r="C8" s="352">
        <v>26.120984110000013</v>
      </c>
      <c r="D8" s="353">
        <v>1.9665200000000001E-2</v>
      </c>
      <c r="E8" s="353">
        <v>1.0999999999999999E-2</v>
      </c>
      <c r="F8" s="354">
        <v>26.090318909999997</v>
      </c>
      <c r="G8" s="355">
        <v>-0.21459811999999986</v>
      </c>
      <c r="H8" s="355">
        <v>0.34394384</v>
      </c>
      <c r="I8" s="356">
        <v>26.219664629999993</v>
      </c>
      <c r="J8" s="357">
        <v>9.8680519999980731E-2</v>
      </c>
      <c r="K8" s="354"/>
      <c r="L8" s="354"/>
      <c r="M8" s="343"/>
    </row>
    <row r="9" spans="1:13" ht="15" customHeight="1" x14ac:dyDescent="0.25">
      <c r="A9" s="343" t="s">
        <v>58</v>
      </c>
      <c r="B9" s="343" t="s">
        <v>59</v>
      </c>
      <c r="C9" s="352">
        <v>406.74310660000026</v>
      </c>
      <c r="D9" s="353">
        <v>0.23127227000000006</v>
      </c>
      <c r="E9" s="353">
        <v>2.0299999999999999E-2</v>
      </c>
      <c r="F9" s="354">
        <v>406.49153433000015</v>
      </c>
      <c r="G9" s="355">
        <v>-28.146617460000023</v>
      </c>
      <c r="H9" s="355">
        <v>0.96233323999999998</v>
      </c>
      <c r="I9" s="356">
        <v>379.3072501100001</v>
      </c>
      <c r="J9" s="357">
        <v>-27.435856490000162</v>
      </c>
      <c r="K9" s="354"/>
      <c r="L9" s="354"/>
      <c r="M9" s="343"/>
    </row>
    <row r="10" spans="1:13" ht="15" customHeight="1" x14ac:dyDescent="0.25">
      <c r="A10" s="343" t="s">
        <v>60</v>
      </c>
      <c r="B10" s="343" t="s">
        <v>61</v>
      </c>
      <c r="C10" s="352">
        <v>2347.8055576199986</v>
      </c>
      <c r="D10" s="353">
        <v>14.434099779999997</v>
      </c>
      <c r="E10" s="353">
        <v>1.01242049</v>
      </c>
      <c r="F10" s="354">
        <v>2332.359037350001</v>
      </c>
      <c r="G10" s="355">
        <v>-137.22656310000039</v>
      </c>
      <c r="H10" s="355">
        <v>29.079728620000004</v>
      </c>
      <c r="I10" s="356">
        <v>2224.2122028699982</v>
      </c>
      <c r="J10" s="358">
        <v>-123.59335475000034</v>
      </c>
      <c r="K10" s="354"/>
      <c r="L10" s="354"/>
      <c r="M10" s="343"/>
    </row>
    <row r="11" spans="1:13" ht="15" customHeight="1" x14ac:dyDescent="0.25">
      <c r="A11" s="343" t="s">
        <v>62</v>
      </c>
      <c r="B11" s="343" t="s">
        <v>63</v>
      </c>
      <c r="C11" s="352">
        <v>283.86431694000009</v>
      </c>
      <c r="D11" s="353">
        <v>1.6157075000000003</v>
      </c>
      <c r="E11" s="353">
        <v>1.0135710000000001E-2</v>
      </c>
      <c r="F11" s="354">
        <v>282.23847373000007</v>
      </c>
      <c r="G11" s="355">
        <v>26.893388650000002</v>
      </c>
      <c r="H11" s="355">
        <v>5.6909455399999995</v>
      </c>
      <c r="I11" s="356">
        <v>314.82280792</v>
      </c>
      <c r="J11" s="358">
        <v>30.958490979999908</v>
      </c>
      <c r="K11" s="354"/>
      <c r="L11" s="354"/>
      <c r="M11" s="343"/>
    </row>
    <row r="12" spans="1:13" ht="15" customHeight="1" x14ac:dyDescent="0.25">
      <c r="A12" s="343" t="s">
        <v>64</v>
      </c>
      <c r="B12" s="343" t="s">
        <v>65</v>
      </c>
      <c r="C12" s="352">
        <v>1294.5547955900015</v>
      </c>
      <c r="D12" s="353">
        <v>5.5802965499999999</v>
      </c>
      <c r="E12" s="353">
        <v>2.7299999999999998E-2</v>
      </c>
      <c r="F12" s="354">
        <v>1288.9471990400002</v>
      </c>
      <c r="G12" s="355">
        <v>4.5220124200000305</v>
      </c>
      <c r="H12" s="355">
        <v>21.380084950000001</v>
      </c>
      <c r="I12" s="356">
        <v>1314.8492964099994</v>
      </c>
      <c r="J12" s="358">
        <v>20.294500819997893</v>
      </c>
      <c r="K12" s="354"/>
      <c r="L12" s="354"/>
      <c r="M12" s="343"/>
    </row>
    <row r="13" spans="1:13" ht="15" customHeight="1" x14ac:dyDescent="0.25">
      <c r="A13" s="343" t="s">
        <v>66</v>
      </c>
      <c r="B13" s="343" t="s">
        <v>67</v>
      </c>
      <c r="C13" s="352">
        <v>2309.3978463200015</v>
      </c>
      <c r="D13" s="353">
        <v>728.07383195000011</v>
      </c>
      <c r="E13" s="353">
        <v>1.3302</v>
      </c>
      <c r="F13" s="354">
        <v>1579.9938143699994</v>
      </c>
      <c r="G13" s="355">
        <v>-47.558283749999958</v>
      </c>
      <c r="H13" s="355">
        <v>160.36880956000002</v>
      </c>
      <c r="I13" s="356">
        <v>1692.8043401799998</v>
      </c>
      <c r="J13" s="358">
        <v>-616.59350614000164</v>
      </c>
      <c r="K13" s="354"/>
      <c r="L13" s="354"/>
      <c r="M13" s="343"/>
    </row>
    <row r="14" spans="1:13" ht="15" customHeight="1" x14ac:dyDescent="0.25">
      <c r="A14" s="343" t="s">
        <v>68</v>
      </c>
      <c r="B14" s="343" t="s">
        <v>69</v>
      </c>
      <c r="C14" s="352">
        <v>847.50884338000094</v>
      </c>
      <c r="D14" s="353">
        <v>0.23540612</v>
      </c>
      <c r="E14" s="353">
        <v>0.48748069999999988</v>
      </c>
      <c r="F14" s="354">
        <v>846.78595656000016</v>
      </c>
      <c r="G14" s="355">
        <v>14.340210280000004</v>
      </c>
      <c r="H14" s="355">
        <v>3.5663616500000006</v>
      </c>
      <c r="I14" s="356">
        <v>864.69252849000009</v>
      </c>
      <c r="J14" s="358">
        <v>17.183685109999146</v>
      </c>
      <c r="K14" s="354"/>
      <c r="L14" s="354"/>
      <c r="M14" s="343"/>
    </row>
    <row r="15" spans="1:13" ht="15" customHeight="1" x14ac:dyDescent="0.25">
      <c r="A15" s="343" t="s">
        <v>200</v>
      </c>
      <c r="B15" s="343" t="s">
        <v>70</v>
      </c>
      <c r="C15" s="352">
        <v>0</v>
      </c>
      <c r="D15" s="353">
        <v>0</v>
      </c>
      <c r="E15" s="353">
        <v>0</v>
      </c>
      <c r="F15" s="354">
        <v>0</v>
      </c>
      <c r="G15" s="355">
        <v>0</v>
      </c>
      <c r="H15" s="355">
        <v>-39.153057439999962</v>
      </c>
      <c r="I15" s="356">
        <v>-39.153057439999962</v>
      </c>
      <c r="J15" s="358">
        <v>-39.153057439999962</v>
      </c>
      <c r="K15" s="354"/>
      <c r="L15" s="354"/>
      <c r="M15" s="343"/>
    </row>
    <row r="16" spans="1:13" ht="15" customHeight="1" x14ac:dyDescent="0.25">
      <c r="A16" s="343" t="s">
        <v>71</v>
      </c>
      <c r="B16" s="343" t="s">
        <v>295</v>
      </c>
      <c r="C16" s="352">
        <v>215.15527064000014</v>
      </c>
      <c r="D16" s="353">
        <v>0.29453257999999999</v>
      </c>
      <c r="E16" s="353">
        <v>2.2613000000000001E-2</v>
      </c>
      <c r="F16" s="354">
        <v>214.83812506000004</v>
      </c>
      <c r="G16" s="355">
        <v>4.9106400999999842</v>
      </c>
      <c r="H16" s="355">
        <v>0.72546136000000006</v>
      </c>
      <c r="I16" s="356">
        <v>220.47422651999997</v>
      </c>
      <c r="J16" s="358">
        <v>5.3189558799998338</v>
      </c>
      <c r="K16" s="354"/>
      <c r="L16" s="354"/>
      <c r="M16" s="343"/>
    </row>
    <row r="17" spans="1:13" ht="15" customHeight="1" x14ac:dyDescent="0.25">
      <c r="A17" s="343" t="s">
        <v>73</v>
      </c>
      <c r="B17" s="343" t="s">
        <v>74</v>
      </c>
      <c r="C17" s="352">
        <v>450.52046591000038</v>
      </c>
      <c r="D17" s="353">
        <v>0.11932701</v>
      </c>
      <c r="E17" s="353">
        <v>5.0000000000000001E-3</v>
      </c>
      <c r="F17" s="354">
        <v>450.39613890000004</v>
      </c>
      <c r="G17" s="355">
        <v>-193.42136384999995</v>
      </c>
      <c r="H17" s="355">
        <v>1.7409752000000001</v>
      </c>
      <c r="I17" s="356">
        <v>258.7157502500001</v>
      </c>
      <c r="J17" s="358">
        <v>-191.80471566000028</v>
      </c>
      <c r="K17" s="354"/>
      <c r="L17" s="354"/>
      <c r="M17" s="343"/>
    </row>
    <row r="18" spans="1:13" ht="15" customHeight="1" x14ac:dyDescent="0.25">
      <c r="A18" s="343" t="s">
        <v>20</v>
      </c>
      <c r="B18" s="343" t="s">
        <v>76</v>
      </c>
      <c r="C18" s="352">
        <v>5970.7551100700002</v>
      </c>
      <c r="D18" s="353">
        <v>1.6599800000000001E-2</v>
      </c>
      <c r="E18" s="353">
        <v>3.5000000000000001E-3</v>
      </c>
      <c r="F18" s="354">
        <v>5970.7350102699993</v>
      </c>
      <c r="G18" s="355">
        <v>31.794869020000032</v>
      </c>
      <c r="H18" s="355">
        <v>8.5727060600000033</v>
      </c>
      <c r="I18" s="356">
        <v>6011.1025853499996</v>
      </c>
      <c r="J18" s="358">
        <v>40.347475279999344</v>
      </c>
      <c r="K18" s="354"/>
      <c r="L18" s="354"/>
      <c r="M18" s="343"/>
    </row>
    <row r="19" spans="1:13" ht="15" customHeight="1" x14ac:dyDescent="0.25">
      <c r="A19" s="343" t="s">
        <v>77</v>
      </c>
      <c r="B19" s="343" t="s">
        <v>78</v>
      </c>
      <c r="C19" s="352">
        <v>3176.2624908100011</v>
      </c>
      <c r="D19" s="353">
        <v>0.86807959999999995</v>
      </c>
      <c r="E19" s="353">
        <v>2.4568358200000002</v>
      </c>
      <c r="F19" s="354">
        <v>3172.9375753900017</v>
      </c>
      <c r="G19" s="355">
        <v>12.23875179</v>
      </c>
      <c r="H19" s="355">
        <v>2.0187615700000001</v>
      </c>
      <c r="I19" s="356">
        <v>3187.1950887499975</v>
      </c>
      <c r="J19" s="358">
        <v>10.932597939996413</v>
      </c>
      <c r="K19" s="354"/>
      <c r="L19" s="354"/>
      <c r="M19" s="343"/>
    </row>
    <row r="20" spans="1:13" ht="15" customHeight="1" x14ac:dyDescent="0.25">
      <c r="A20" s="343" t="s">
        <v>79</v>
      </c>
      <c r="B20" s="343" t="s">
        <v>80</v>
      </c>
      <c r="C20" s="352">
        <v>10752.277116570001</v>
      </c>
      <c r="D20" s="353">
        <v>0</v>
      </c>
      <c r="E20" s="353">
        <v>0</v>
      </c>
      <c r="F20" s="354">
        <v>10752.277116570001</v>
      </c>
      <c r="G20" s="355">
        <v>22.622355880000043</v>
      </c>
      <c r="H20" s="355">
        <v>0</v>
      </c>
      <c r="I20" s="356">
        <v>10774.899472450003</v>
      </c>
      <c r="J20" s="358">
        <v>22.622355880001123</v>
      </c>
      <c r="K20" s="354"/>
      <c r="L20" s="354"/>
      <c r="M20" s="343"/>
    </row>
    <row r="21" spans="1:13" ht="15" customHeight="1" x14ac:dyDescent="0.25">
      <c r="A21" s="343" t="s">
        <v>81</v>
      </c>
      <c r="B21" s="343" t="s">
        <v>82</v>
      </c>
      <c r="C21" s="352">
        <v>7597.1441616699994</v>
      </c>
      <c r="D21" s="353">
        <v>0</v>
      </c>
      <c r="E21" s="353">
        <v>7.0000000000000001E-3</v>
      </c>
      <c r="F21" s="354">
        <v>7597.1371616699998</v>
      </c>
      <c r="G21" s="355">
        <v>23.220086020000046</v>
      </c>
      <c r="H21" s="355">
        <v>8.7793949999999982E-2</v>
      </c>
      <c r="I21" s="356">
        <v>7620.4450416400014</v>
      </c>
      <c r="J21" s="358">
        <v>23.300879970001915</v>
      </c>
      <c r="K21" s="354"/>
      <c r="L21" s="354"/>
      <c r="M21" s="343"/>
    </row>
    <row r="22" spans="1:13" ht="15" customHeight="1" x14ac:dyDescent="0.25">
      <c r="A22" s="343" t="s">
        <v>83</v>
      </c>
      <c r="B22" s="343" t="s">
        <v>84</v>
      </c>
      <c r="C22" s="352">
        <v>1928.2140121500001</v>
      </c>
      <c r="D22" s="353">
        <v>0</v>
      </c>
      <c r="E22" s="353">
        <v>0</v>
      </c>
      <c r="F22" s="354">
        <v>1928.2140121500006</v>
      </c>
      <c r="G22" s="355">
        <v>-115.20373338000003</v>
      </c>
      <c r="H22" s="355">
        <v>0</v>
      </c>
      <c r="I22" s="356">
        <v>1813.0102787700002</v>
      </c>
      <c r="J22" s="358">
        <v>-115.2037333799999</v>
      </c>
      <c r="K22" s="354"/>
      <c r="L22" s="354"/>
      <c r="M22" s="343"/>
    </row>
    <row r="23" spans="1:13" ht="15" customHeight="1" x14ac:dyDescent="0.25">
      <c r="A23" s="343" t="s">
        <v>85</v>
      </c>
      <c r="B23" s="343" t="s">
        <v>86</v>
      </c>
      <c r="C23" s="352">
        <v>5064.9433422600005</v>
      </c>
      <c r="D23" s="353">
        <v>1.0766399999999999E-2</v>
      </c>
      <c r="E23" s="353">
        <v>83.439831099999992</v>
      </c>
      <c r="F23" s="354">
        <v>4981.4927447600012</v>
      </c>
      <c r="G23" s="355">
        <v>58.870090059999967</v>
      </c>
      <c r="H23" s="355">
        <v>24.815762740000004</v>
      </c>
      <c r="I23" s="356">
        <v>5065.1785975599978</v>
      </c>
      <c r="J23" s="358">
        <v>0.23525529999733408</v>
      </c>
      <c r="K23" s="354"/>
      <c r="L23" s="354"/>
      <c r="M23" s="343"/>
    </row>
    <row r="24" spans="1:13" ht="15" customHeight="1" x14ac:dyDescent="0.25">
      <c r="A24" s="343" t="s">
        <v>88</v>
      </c>
      <c r="B24" s="343" t="s">
        <v>89</v>
      </c>
      <c r="C24" s="352">
        <v>6835.1004987300075</v>
      </c>
      <c r="D24" s="353">
        <v>4.9967931200000022</v>
      </c>
      <c r="E24" s="353">
        <v>0.70595000000000008</v>
      </c>
      <c r="F24" s="354">
        <v>6829.3977556099981</v>
      </c>
      <c r="G24" s="355">
        <v>-64.443216829999983</v>
      </c>
      <c r="H24" s="355">
        <v>22.1442762</v>
      </c>
      <c r="I24" s="356">
        <v>6787.0988149800105</v>
      </c>
      <c r="J24" s="358">
        <v>-48.001683749997028</v>
      </c>
      <c r="K24" s="354"/>
      <c r="L24" s="354"/>
      <c r="M24" s="343"/>
    </row>
    <row r="25" spans="1:13" ht="15" customHeight="1" x14ac:dyDescent="0.25">
      <c r="A25" s="343" t="s">
        <v>90</v>
      </c>
      <c r="B25" s="343" t="s">
        <v>91</v>
      </c>
      <c r="C25" s="352">
        <v>4069.7807120300022</v>
      </c>
      <c r="D25" s="353">
        <v>0.34433910000000001</v>
      </c>
      <c r="E25" s="353">
        <v>6.326298000000001E-2</v>
      </c>
      <c r="F25" s="354">
        <v>4069.3731099499996</v>
      </c>
      <c r="G25" s="355">
        <v>-28.612120459999986</v>
      </c>
      <c r="H25" s="355">
        <v>0.38813676999999996</v>
      </c>
      <c r="I25" s="356">
        <v>4041.1491262600034</v>
      </c>
      <c r="J25" s="358">
        <v>-28.631585769998765</v>
      </c>
      <c r="K25" s="354"/>
      <c r="L25" s="354"/>
      <c r="M25" s="343"/>
    </row>
    <row r="26" spans="1:13" ht="15" customHeight="1" x14ac:dyDescent="0.25">
      <c r="A26" s="343" t="s">
        <v>92</v>
      </c>
      <c r="B26" s="343" t="s">
        <v>93</v>
      </c>
      <c r="C26" s="352">
        <v>369.46251032999999</v>
      </c>
      <c r="D26" s="353">
        <v>9.789059E-2</v>
      </c>
      <c r="E26" s="353">
        <v>1.6E-2</v>
      </c>
      <c r="F26" s="354">
        <v>369.34861974</v>
      </c>
      <c r="G26" s="355">
        <v>18.024468459999994</v>
      </c>
      <c r="H26" s="355">
        <v>5.5695810000000005E-2</v>
      </c>
      <c r="I26" s="356">
        <v>387.4287840100003</v>
      </c>
      <c r="J26" s="358">
        <v>17.966273680000313</v>
      </c>
      <c r="K26" s="354"/>
      <c r="L26" s="354"/>
      <c r="M26" s="343"/>
    </row>
    <row r="27" spans="1:13" ht="15" customHeight="1" x14ac:dyDescent="0.25">
      <c r="A27" s="343" t="s">
        <v>94</v>
      </c>
      <c r="B27" s="343" t="s">
        <v>95</v>
      </c>
      <c r="C27" s="352">
        <v>160.68621601000001</v>
      </c>
      <c r="D27" s="353">
        <v>0</v>
      </c>
      <c r="E27" s="353">
        <v>0</v>
      </c>
      <c r="F27" s="354">
        <v>160.68621601000001</v>
      </c>
      <c r="G27" s="355">
        <v>-6.6727666700000015</v>
      </c>
      <c r="H27" s="355">
        <v>0</v>
      </c>
      <c r="I27" s="356">
        <v>154.01344934000008</v>
      </c>
      <c r="J27" s="358">
        <v>-6.6727666699999304</v>
      </c>
      <c r="K27" s="354"/>
      <c r="L27" s="354"/>
      <c r="M27" s="343"/>
    </row>
    <row r="28" spans="1:13" ht="15" customHeight="1" x14ac:dyDescent="0.25">
      <c r="A28" s="343" t="s">
        <v>96</v>
      </c>
      <c r="B28" s="343" t="s">
        <v>97</v>
      </c>
      <c r="C28" s="352">
        <v>408.0090333899999</v>
      </c>
      <c r="D28" s="353">
        <v>0</v>
      </c>
      <c r="E28" s="353">
        <v>0</v>
      </c>
      <c r="F28" s="354">
        <v>408.00903338999996</v>
      </c>
      <c r="G28" s="355">
        <v>-87.165268980000036</v>
      </c>
      <c r="H28" s="355">
        <v>0.35942000000000002</v>
      </c>
      <c r="I28" s="356">
        <v>321.20318440999995</v>
      </c>
      <c r="J28" s="358">
        <v>-86.805848979999951</v>
      </c>
      <c r="K28" s="354"/>
      <c r="L28" s="354"/>
      <c r="M28" s="343"/>
    </row>
    <row r="29" spans="1:13" ht="15" customHeight="1" x14ac:dyDescent="0.25">
      <c r="A29" s="343" t="s">
        <v>99</v>
      </c>
      <c r="B29" s="343" t="s">
        <v>100</v>
      </c>
      <c r="C29" s="352">
        <v>585.66346576000012</v>
      </c>
      <c r="D29" s="353">
        <v>21.209877639999998</v>
      </c>
      <c r="E29" s="353">
        <v>0.13219399999999998</v>
      </c>
      <c r="F29" s="354">
        <v>564.32139412000004</v>
      </c>
      <c r="G29" s="355">
        <v>-19.964185759999971</v>
      </c>
      <c r="H29" s="355">
        <v>36.389390289999994</v>
      </c>
      <c r="I29" s="356">
        <v>580.74659865000035</v>
      </c>
      <c r="J29" s="358">
        <v>-4.9168671099997709</v>
      </c>
      <c r="K29" s="354"/>
      <c r="L29" s="354"/>
      <c r="M29" s="343"/>
    </row>
    <row r="30" spans="1:13" ht="15" customHeight="1" x14ac:dyDescent="0.25">
      <c r="A30" s="343" t="s">
        <v>101</v>
      </c>
      <c r="B30" s="343" t="s">
        <v>102</v>
      </c>
      <c r="C30" s="352">
        <v>2787.8405623099993</v>
      </c>
      <c r="D30" s="353">
        <v>0.24520319999999998</v>
      </c>
      <c r="E30" s="353">
        <v>2.2100000000000002E-2</v>
      </c>
      <c r="F30" s="354">
        <v>2787.5732591100004</v>
      </c>
      <c r="G30" s="355">
        <v>-679.19676540000034</v>
      </c>
      <c r="H30" s="355">
        <v>6.437634290000001</v>
      </c>
      <c r="I30" s="356">
        <v>2114.8141279999991</v>
      </c>
      <c r="J30" s="358">
        <v>-673.02643431000024</v>
      </c>
      <c r="K30" s="354"/>
      <c r="L30" s="354"/>
      <c r="M30" s="343"/>
    </row>
    <row r="31" spans="1:13" ht="15" customHeight="1" x14ac:dyDescent="0.25">
      <c r="A31" s="343" t="s">
        <v>103</v>
      </c>
      <c r="B31" s="343" t="s">
        <v>104</v>
      </c>
      <c r="C31" s="352">
        <v>1110.29812268</v>
      </c>
      <c r="D31" s="353">
        <v>13.476791640000002</v>
      </c>
      <c r="E31" s="353">
        <v>2.5600000000000001E-2</v>
      </c>
      <c r="F31" s="354">
        <v>1096.7957310400002</v>
      </c>
      <c r="G31" s="355">
        <v>-19.569231530000032</v>
      </c>
      <c r="H31" s="355">
        <v>7.7016760999999985</v>
      </c>
      <c r="I31" s="356">
        <v>1084.9281756099986</v>
      </c>
      <c r="J31" s="358">
        <v>-25.369947070001444</v>
      </c>
      <c r="K31" s="354"/>
      <c r="L31" s="354"/>
      <c r="M31" s="343"/>
    </row>
    <row r="32" spans="1:13" ht="15" customHeight="1" x14ac:dyDescent="0.25">
      <c r="A32" s="343" t="s">
        <v>105</v>
      </c>
      <c r="B32" s="343" t="s">
        <v>106</v>
      </c>
      <c r="C32" s="352">
        <v>1661.0344914200002</v>
      </c>
      <c r="D32" s="353">
        <v>4.5524402000000004</v>
      </c>
      <c r="E32" s="353">
        <v>0</v>
      </c>
      <c r="F32" s="354">
        <v>1656.4820512199994</v>
      </c>
      <c r="G32" s="355">
        <v>-47.268797959999866</v>
      </c>
      <c r="H32" s="355">
        <v>6.3587445999999996</v>
      </c>
      <c r="I32" s="356">
        <v>1615.5719978600005</v>
      </c>
      <c r="J32" s="358">
        <v>-45.462493559999757</v>
      </c>
      <c r="K32" s="354"/>
      <c r="L32" s="354"/>
      <c r="M32" s="343"/>
    </row>
    <row r="33" spans="1:13" ht="15" customHeight="1" x14ac:dyDescent="0.25">
      <c r="A33" s="343" t="s">
        <v>107</v>
      </c>
      <c r="B33" s="343" t="s">
        <v>108</v>
      </c>
      <c r="C33" s="352">
        <v>2877.4996703899992</v>
      </c>
      <c r="D33" s="353">
        <v>0</v>
      </c>
      <c r="E33" s="353">
        <v>0</v>
      </c>
      <c r="F33" s="354">
        <v>2877.4996703899992</v>
      </c>
      <c r="G33" s="355">
        <v>3.5527136788005009E-15</v>
      </c>
      <c r="H33" s="355">
        <v>0</v>
      </c>
      <c r="I33" s="356">
        <v>2877.4996703899992</v>
      </c>
      <c r="J33" s="358">
        <v>0</v>
      </c>
      <c r="K33" s="354"/>
      <c r="L33" s="354"/>
      <c r="M33" s="343"/>
    </row>
    <row r="34" spans="1:13" ht="15" customHeight="1" x14ac:dyDescent="0.25">
      <c r="A34" s="343" t="s">
        <v>109</v>
      </c>
      <c r="B34" s="343" t="s">
        <v>110</v>
      </c>
      <c r="C34" s="352">
        <v>664.75527990999979</v>
      </c>
      <c r="D34" s="353">
        <v>19.393999999999998</v>
      </c>
      <c r="E34" s="353">
        <v>79.181803479999999</v>
      </c>
      <c r="F34" s="354">
        <v>566.1794764299998</v>
      </c>
      <c r="G34" s="355">
        <v>76.168033810000153</v>
      </c>
      <c r="H34" s="355">
        <v>67.974588600000004</v>
      </c>
      <c r="I34" s="356">
        <v>710.32209883999974</v>
      </c>
      <c r="J34" s="358">
        <v>45.566818929999954</v>
      </c>
      <c r="K34" s="354"/>
      <c r="L34" s="354"/>
      <c r="M34" s="343"/>
    </row>
    <row r="35" spans="1:13" ht="15" customHeight="1" x14ac:dyDescent="0.25">
      <c r="A35" s="343" t="s">
        <v>111</v>
      </c>
      <c r="B35" s="343" t="s">
        <v>112</v>
      </c>
      <c r="C35" s="352">
        <v>0</v>
      </c>
      <c r="D35" s="353">
        <v>0</v>
      </c>
      <c r="E35" s="353">
        <v>0</v>
      </c>
      <c r="F35" s="354">
        <v>0</v>
      </c>
      <c r="G35" s="355">
        <v>0</v>
      </c>
      <c r="H35" s="355">
        <v>0</v>
      </c>
      <c r="I35" s="356">
        <v>0</v>
      </c>
      <c r="J35" s="358">
        <v>0</v>
      </c>
      <c r="K35" s="354"/>
      <c r="L35" s="354"/>
      <c r="M35" s="343"/>
    </row>
    <row r="36" spans="1:13" ht="15" customHeight="1" x14ac:dyDescent="0.25">
      <c r="A36" s="343" t="s">
        <v>114</v>
      </c>
      <c r="B36" s="343" t="s">
        <v>115</v>
      </c>
      <c r="C36" s="352">
        <v>0</v>
      </c>
      <c r="D36" s="353">
        <v>0</v>
      </c>
      <c r="E36" s="353">
        <v>0</v>
      </c>
      <c r="F36" s="354">
        <v>0</v>
      </c>
      <c r="G36" s="355">
        <v>0</v>
      </c>
      <c r="H36" s="355">
        <v>0</v>
      </c>
      <c r="I36" s="356">
        <v>0</v>
      </c>
      <c r="J36" s="358">
        <v>0</v>
      </c>
      <c r="K36" s="354"/>
      <c r="L36" s="354"/>
      <c r="M36" s="343"/>
    </row>
    <row r="37" spans="1:13" ht="15" customHeight="1" x14ac:dyDescent="0.25">
      <c r="A37" s="343" t="s">
        <v>116</v>
      </c>
      <c r="B37" s="343" t="s">
        <v>117</v>
      </c>
      <c r="C37" s="352">
        <v>5461.2919546000003</v>
      </c>
      <c r="D37" s="353">
        <v>0</v>
      </c>
      <c r="E37" s="353">
        <v>0</v>
      </c>
      <c r="F37" s="354">
        <v>5461.2919546000003</v>
      </c>
      <c r="G37" s="355">
        <v>-1916.9684082300005</v>
      </c>
      <c r="H37" s="355">
        <v>0</v>
      </c>
      <c r="I37" s="356">
        <v>3544.3235463700007</v>
      </c>
      <c r="J37" s="358">
        <v>-1916.9684082299996</v>
      </c>
      <c r="K37" s="354"/>
      <c r="L37" s="354"/>
      <c r="M37" s="343"/>
    </row>
    <row r="38" spans="1:13" ht="15" customHeight="1" x14ac:dyDescent="0.25">
      <c r="A38" s="359" t="s">
        <v>296</v>
      </c>
      <c r="B38" s="359"/>
      <c r="C38" s="360">
        <v>69842.756550170001</v>
      </c>
      <c r="D38" s="361">
        <v>817.27738056999999</v>
      </c>
      <c r="E38" s="361">
        <v>169.02926728</v>
      </c>
      <c r="F38" s="362">
        <v>68856.449902320004</v>
      </c>
      <c r="G38" s="363">
        <v>-3094.6023406200006</v>
      </c>
      <c r="H38" s="363">
        <v>373.34169491000006</v>
      </c>
      <c r="I38" s="364">
        <v>66135.189256610014</v>
      </c>
      <c r="J38" s="365">
        <v>-3707.5672935599869</v>
      </c>
      <c r="K38" s="366"/>
      <c r="L38" s="366"/>
      <c r="M38" s="343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A1B44-6476-466E-86A6-F2F566FF5CEF}">
  <sheetPr codeName="Tabelle29">
    <pageSetUpPr fitToPage="1"/>
  </sheetPr>
  <dimension ref="A1:K38"/>
  <sheetViews>
    <sheetView showGridLines="0" zoomScaleNormal="100" workbookViewId="0">
      <selection activeCell="A2" sqref="A2:B2"/>
    </sheetView>
  </sheetViews>
  <sheetFormatPr baseColWidth="10" defaultColWidth="10" defaultRowHeight="15" customHeight="1" x14ac:dyDescent="0.25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  <col min="11" max="11" width="30" customWidth="1"/>
  </cols>
  <sheetData>
    <row r="1" spans="1:11" ht="15" customHeight="1" x14ac:dyDescent="0.25">
      <c r="A1" s="394" t="s">
        <v>349</v>
      </c>
    </row>
    <row r="2" spans="1:11" ht="77.25" customHeight="1" x14ac:dyDescent="0.25">
      <c r="A2" s="545" t="s">
        <v>10</v>
      </c>
      <c r="B2" s="545"/>
      <c r="C2" s="344" t="s">
        <v>30</v>
      </c>
      <c r="D2" s="345" t="s">
        <v>289</v>
      </c>
      <c r="E2" s="345" t="s">
        <v>290</v>
      </c>
      <c r="F2" s="346" t="s">
        <v>297</v>
      </c>
      <c r="G2" s="347" t="s">
        <v>292</v>
      </c>
      <c r="H2" s="347" t="s">
        <v>298</v>
      </c>
      <c r="I2" s="348" t="s">
        <v>257</v>
      </c>
      <c r="J2" s="349" t="s">
        <v>294</v>
      </c>
      <c r="K2" s="343"/>
    </row>
    <row r="3" spans="1:11" ht="15" customHeight="1" x14ac:dyDescent="0.25">
      <c r="A3" s="351" t="s">
        <v>46</v>
      </c>
      <c r="B3" s="351" t="s">
        <v>47</v>
      </c>
      <c r="C3" s="352">
        <v>7.6679399999999998E-3</v>
      </c>
      <c r="D3" s="353">
        <v>0</v>
      </c>
      <c r="E3" s="353">
        <v>1.555E-3</v>
      </c>
      <c r="F3" s="354">
        <v>6.1129400000000007E-3</v>
      </c>
      <c r="G3" s="355">
        <v>6.019799999999999E-4</v>
      </c>
      <c r="H3" s="355">
        <v>0</v>
      </c>
      <c r="I3" s="356">
        <v>6.7149199999999992E-3</v>
      </c>
      <c r="J3" s="357">
        <v>-9.530200000000006E-4</v>
      </c>
      <c r="K3" s="343"/>
    </row>
    <row r="4" spans="1:11" ht="15" customHeight="1" x14ac:dyDescent="0.25">
      <c r="A4" s="343" t="s">
        <v>48</v>
      </c>
      <c r="B4" s="343" t="s">
        <v>49</v>
      </c>
      <c r="C4" s="352">
        <v>1.0760859299999994</v>
      </c>
      <c r="D4" s="353">
        <v>0</v>
      </c>
      <c r="E4" s="353">
        <v>2.5417850000000002E-2</v>
      </c>
      <c r="F4" s="354">
        <v>1.0506680800000003</v>
      </c>
      <c r="G4" s="355">
        <v>-0.16528135999999999</v>
      </c>
      <c r="H4" s="355">
        <v>1.6007579999999997E-2</v>
      </c>
      <c r="I4" s="356">
        <v>0.90139429999999965</v>
      </c>
      <c r="J4" s="357">
        <v>-0.17469162999999976</v>
      </c>
      <c r="K4" s="343"/>
    </row>
    <row r="5" spans="1:11" ht="15" customHeight="1" x14ac:dyDescent="0.25">
      <c r="A5" s="343" t="s">
        <v>50</v>
      </c>
      <c r="B5" s="343" t="s">
        <v>51</v>
      </c>
      <c r="C5" s="352">
        <v>9.7612550000000006E-2</v>
      </c>
      <c r="D5" s="353">
        <v>0</v>
      </c>
      <c r="E5" s="353">
        <v>3.1886900000000001E-3</v>
      </c>
      <c r="F5" s="354">
        <v>9.4423859999999998E-2</v>
      </c>
      <c r="G5" s="355">
        <v>1.0553299999999993E-3</v>
      </c>
      <c r="H5" s="355">
        <v>0</v>
      </c>
      <c r="I5" s="356">
        <v>9.5479190000000005E-2</v>
      </c>
      <c r="J5" s="357">
        <v>-2.1333600000000008E-3</v>
      </c>
      <c r="K5" s="343"/>
    </row>
    <row r="6" spans="1:11" ht="15" customHeight="1" x14ac:dyDescent="0.25">
      <c r="A6" s="343" t="s">
        <v>52</v>
      </c>
      <c r="B6" s="343" t="s">
        <v>53</v>
      </c>
      <c r="C6" s="352">
        <v>6.4320900000000006E-3</v>
      </c>
      <c r="D6" s="353">
        <v>0</v>
      </c>
      <c r="E6" s="353">
        <v>5.1566700000000004E-3</v>
      </c>
      <c r="F6" s="354">
        <v>1.27542E-3</v>
      </c>
      <c r="G6" s="355">
        <v>-1.9800000000000048E-6</v>
      </c>
      <c r="H6" s="355">
        <v>0</v>
      </c>
      <c r="I6" s="356">
        <v>1.27344E-3</v>
      </c>
      <c r="J6" s="357">
        <v>-5.1586500000000007E-3</v>
      </c>
      <c r="K6" s="343"/>
    </row>
    <row r="7" spans="1:11" ht="15" customHeight="1" x14ac:dyDescent="0.25">
      <c r="A7" s="343" t="s">
        <v>54</v>
      </c>
      <c r="B7" s="343" t="s">
        <v>55</v>
      </c>
      <c r="C7" s="352">
        <v>8.2369890000000001E-2</v>
      </c>
      <c r="D7" s="353">
        <v>0</v>
      </c>
      <c r="E7" s="353">
        <v>3.8700000000000002E-3</v>
      </c>
      <c r="F7" s="354">
        <v>7.8499890000000003E-2</v>
      </c>
      <c r="G7" s="355">
        <v>-9.5173999999999801E-4</v>
      </c>
      <c r="H7" s="355">
        <v>0</v>
      </c>
      <c r="I7" s="356">
        <v>7.7548149999999996E-2</v>
      </c>
      <c r="J7" s="357">
        <v>-4.8217400000000049E-3</v>
      </c>
      <c r="K7" s="343"/>
    </row>
    <row r="8" spans="1:11" ht="15" customHeight="1" x14ac:dyDescent="0.25">
      <c r="A8" s="343" t="s">
        <v>56</v>
      </c>
      <c r="B8" s="343" t="s">
        <v>57</v>
      </c>
      <c r="C8" s="352">
        <v>7.7348619999999979E-2</v>
      </c>
      <c r="D8" s="353">
        <v>0</v>
      </c>
      <c r="E8" s="353">
        <v>9.3594400000000001E-3</v>
      </c>
      <c r="F8" s="354">
        <v>6.798918000000001E-2</v>
      </c>
      <c r="G8" s="355">
        <v>-2.4877000000000005E-4</v>
      </c>
      <c r="H8" s="355">
        <v>0</v>
      </c>
      <c r="I8" s="356">
        <v>6.7740409999999987E-2</v>
      </c>
      <c r="J8" s="357">
        <v>-9.608209999999992E-3</v>
      </c>
      <c r="K8" s="343"/>
    </row>
    <row r="9" spans="1:11" ht="15" customHeight="1" x14ac:dyDescent="0.25">
      <c r="A9" s="343" t="s">
        <v>58</v>
      </c>
      <c r="B9" s="343" t="s">
        <v>59</v>
      </c>
      <c r="C9" s="352">
        <v>2.9487381599999987</v>
      </c>
      <c r="D9" s="353">
        <v>1.3604400000000001E-3</v>
      </c>
      <c r="E9" s="353">
        <v>3.2506369999999993E-2</v>
      </c>
      <c r="F9" s="354">
        <v>2.9148713499999999</v>
      </c>
      <c r="G9" s="355">
        <v>-0.11283057999999987</v>
      </c>
      <c r="H9" s="355">
        <v>0</v>
      </c>
      <c r="I9" s="356">
        <v>2.8020407700000005</v>
      </c>
      <c r="J9" s="357">
        <v>-0.14669738999999815</v>
      </c>
      <c r="K9" s="343"/>
    </row>
    <row r="10" spans="1:11" ht="15" customHeight="1" x14ac:dyDescent="0.25">
      <c r="A10" s="343" t="s">
        <v>60</v>
      </c>
      <c r="B10" s="343" t="s">
        <v>61</v>
      </c>
      <c r="C10" s="352">
        <v>101.26394412000005</v>
      </c>
      <c r="D10" s="353">
        <v>0.31831287999999996</v>
      </c>
      <c r="E10" s="353">
        <v>0.42090424000000004</v>
      </c>
      <c r="F10" s="354">
        <v>100.52472700000003</v>
      </c>
      <c r="G10" s="355">
        <v>0.45968862000000094</v>
      </c>
      <c r="H10" s="355">
        <v>0.2835085</v>
      </c>
      <c r="I10" s="356">
        <v>101.26792412000003</v>
      </c>
      <c r="J10" s="357">
        <v>3.9799999999843294E-3</v>
      </c>
      <c r="K10" s="343"/>
    </row>
    <row r="11" spans="1:11" ht="15" customHeight="1" x14ac:dyDescent="0.25">
      <c r="A11" s="343" t="s">
        <v>62</v>
      </c>
      <c r="B11" s="343" t="s">
        <v>63</v>
      </c>
      <c r="C11" s="352">
        <v>4.0733388900000005</v>
      </c>
      <c r="D11" s="353">
        <v>4.8501229999999999E-2</v>
      </c>
      <c r="E11" s="353">
        <v>1.26108E-2</v>
      </c>
      <c r="F11" s="354">
        <v>4.0122268600000002</v>
      </c>
      <c r="G11" s="355">
        <v>-0.4523576800000001</v>
      </c>
      <c r="H11" s="355">
        <v>7.506139999999998E-3</v>
      </c>
      <c r="I11" s="356">
        <v>3.56737532</v>
      </c>
      <c r="J11" s="357">
        <v>-0.50596357000000047</v>
      </c>
      <c r="K11" s="343"/>
    </row>
    <row r="12" spans="1:11" ht="15" customHeight="1" x14ac:dyDescent="0.25">
      <c r="A12" s="343" t="s">
        <v>64</v>
      </c>
      <c r="B12" s="343" t="s">
        <v>65</v>
      </c>
      <c r="C12" s="352">
        <v>783.65839440999957</v>
      </c>
      <c r="D12" s="353">
        <v>2.3779999999999999E-2</v>
      </c>
      <c r="E12" s="353">
        <v>2.9187459999999998E-2</v>
      </c>
      <c r="F12" s="354">
        <v>783.60542694999981</v>
      </c>
      <c r="G12" s="355">
        <v>9.2932679799999143</v>
      </c>
      <c r="H12" s="355">
        <v>0.20925781000000002</v>
      </c>
      <c r="I12" s="356">
        <v>793.10795274000031</v>
      </c>
      <c r="J12" s="358">
        <v>9.4495583300007411</v>
      </c>
      <c r="K12" s="343"/>
    </row>
    <row r="13" spans="1:11" ht="15" customHeight="1" x14ac:dyDescent="0.25">
      <c r="A13" s="343" t="s">
        <v>66</v>
      </c>
      <c r="B13" s="343" t="s">
        <v>67</v>
      </c>
      <c r="C13" s="352">
        <v>30.334148270000018</v>
      </c>
      <c r="D13" s="353">
        <v>0</v>
      </c>
      <c r="E13" s="353">
        <v>1.1150920799999999</v>
      </c>
      <c r="F13" s="354">
        <v>29.219056190000003</v>
      </c>
      <c r="G13" s="355">
        <v>6.8758700799999994</v>
      </c>
      <c r="H13" s="355">
        <v>2.9496958900000005</v>
      </c>
      <c r="I13" s="356">
        <v>39.04462216000001</v>
      </c>
      <c r="J13" s="358">
        <v>8.7104738899999923</v>
      </c>
      <c r="K13" s="343"/>
    </row>
    <row r="14" spans="1:11" ht="15" customHeight="1" x14ac:dyDescent="0.25">
      <c r="A14" s="343" t="s">
        <v>68</v>
      </c>
      <c r="B14" s="343" t="s">
        <v>69</v>
      </c>
      <c r="C14" s="352">
        <v>143.01232666000004</v>
      </c>
      <c r="D14" s="353">
        <v>3.4199239999999999E-2</v>
      </c>
      <c r="E14" s="353">
        <v>0.42577678999999996</v>
      </c>
      <c r="F14" s="354">
        <v>142.55235063000001</v>
      </c>
      <c r="G14" s="355">
        <v>-37.932883079999989</v>
      </c>
      <c r="H14" s="355">
        <v>2.2246259000000004</v>
      </c>
      <c r="I14" s="356">
        <v>106.84409345</v>
      </c>
      <c r="J14" s="358">
        <v>-36.168233210000039</v>
      </c>
      <c r="K14" s="343"/>
    </row>
    <row r="15" spans="1:11" ht="15" customHeight="1" x14ac:dyDescent="0.25">
      <c r="A15" s="343" t="s">
        <v>200</v>
      </c>
      <c r="B15" s="343" t="s">
        <v>70</v>
      </c>
      <c r="C15" s="352">
        <v>36034.901192240002</v>
      </c>
      <c r="D15" s="353">
        <v>0</v>
      </c>
      <c r="E15" s="353">
        <v>0</v>
      </c>
      <c r="F15" s="354">
        <v>36034.901192239973</v>
      </c>
      <c r="G15" s="355">
        <v>-361.78873493999851</v>
      </c>
      <c r="H15" s="355">
        <v>0</v>
      </c>
      <c r="I15" s="356">
        <v>35673.112457299962</v>
      </c>
      <c r="J15" s="358">
        <v>-361.78873494004074</v>
      </c>
      <c r="K15" s="343"/>
    </row>
    <row r="16" spans="1:11" ht="15" customHeight="1" x14ac:dyDescent="0.25">
      <c r="A16" s="343" t="s">
        <v>71</v>
      </c>
      <c r="B16" s="343" t="s">
        <v>295</v>
      </c>
      <c r="C16" s="352">
        <v>14.509126499999999</v>
      </c>
      <c r="D16" s="353">
        <v>0</v>
      </c>
      <c r="E16" s="353">
        <v>1.1102000000000001E-2</v>
      </c>
      <c r="F16" s="354">
        <v>14.498024500000001</v>
      </c>
      <c r="G16" s="355">
        <v>0.83657702999999983</v>
      </c>
      <c r="H16" s="355">
        <v>-1.899116E-2</v>
      </c>
      <c r="I16" s="356">
        <v>15.315610370000002</v>
      </c>
      <c r="J16" s="358">
        <v>0.80648387000000277</v>
      </c>
      <c r="K16" s="343"/>
    </row>
    <row r="17" spans="1:11" ht="15" customHeight="1" x14ac:dyDescent="0.25">
      <c r="A17" s="343" t="s">
        <v>73</v>
      </c>
      <c r="B17" s="343" t="s">
        <v>74</v>
      </c>
      <c r="C17" s="352">
        <v>23.900842440000002</v>
      </c>
      <c r="D17" s="353">
        <v>0</v>
      </c>
      <c r="E17" s="353">
        <v>1.6785000000000005E-2</v>
      </c>
      <c r="F17" s="354">
        <v>23.884057439999996</v>
      </c>
      <c r="G17" s="355">
        <v>10.80641091</v>
      </c>
      <c r="H17" s="355">
        <v>0</v>
      </c>
      <c r="I17" s="356">
        <v>34.690468349999996</v>
      </c>
      <c r="J17" s="358">
        <v>10.789625909999994</v>
      </c>
      <c r="K17" s="343"/>
    </row>
    <row r="18" spans="1:11" ht="15" customHeight="1" x14ac:dyDescent="0.25">
      <c r="A18" s="343" t="s">
        <v>20</v>
      </c>
      <c r="B18" s="343" t="s">
        <v>76</v>
      </c>
      <c r="C18" s="352">
        <v>5797.0806742699997</v>
      </c>
      <c r="D18" s="353">
        <v>0</v>
      </c>
      <c r="E18" s="353">
        <v>1.9315979999999996E-2</v>
      </c>
      <c r="F18" s="354">
        <v>5797.0613582899996</v>
      </c>
      <c r="G18" s="355">
        <v>12.399311170000001</v>
      </c>
      <c r="H18" s="355">
        <v>0</v>
      </c>
      <c r="I18" s="356">
        <v>5809.4606694600006</v>
      </c>
      <c r="J18" s="358">
        <v>12.379995190000955</v>
      </c>
      <c r="K18" s="343"/>
    </row>
    <row r="19" spans="1:11" ht="15" customHeight="1" x14ac:dyDescent="0.25">
      <c r="A19" s="343" t="s">
        <v>77</v>
      </c>
      <c r="B19" s="343" t="s">
        <v>78</v>
      </c>
      <c r="C19" s="352">
        <v>642.40461062999987</v>
      </c>
      <c r="D19" s="353">
        <v>0</v>
      </c>
      <c r="E19" s="353">
        <v>0.26032606999999996</v>
      </c>
      <c r="F19" s="354">
        <v>642.14428455999996</v>
      </c>
      <c r="G19" s="355">
        <v>0.11072179999999898</v>
      </c>
      <c r="H19" s="355">
        <v>0</v>
      </c>
      <c r="I19" s="356">
        <v>642.25500635999992</v>
      </c>
      <c r="J19" s="358">
        <v>-0.1496042699999407</v>
      </c>
      <c r="K19" s="343"/>
    </row>
    <row r="20" spans="1:11" ht="15" customHeight="1" x14ac:dyDescent="0.25">
      <c r="A20" s="343" t="s">
        <v>79</v>
      </c>
      <c r="B20" s="343" t="s">
        <v>80</v>
      </c>
      <c r="C20" s="352">
        <v>37.717573969999997</v>
      </c>
      <c r="D20" s="353">
        <v>0</v>
      </c>
      <c r="E20" s="353">
        <v>0</v>
      </c>
      <c r="F20" s="354">
        <v>37.717573969999997</v>
      </c>
      <c r="G20" s="355">
        <v>0</v>
      </c>
      <c r="H20" s="355">
        <v>0</v>
      </c>
      <c r="I20" s="356">
        <v>37.717573969999997</v>
      </c>
      <c r="J20" s="358">
        <v>0</v>
      </c>
      <c r="K20" s="343"/>
    </row>
    <row r="21" spans="1:11" ht="15" customHeight="1" x14ac:dyDescent="0.25">
      <c r="A21" s="343" t="s">
        <v>81</v>
      </c>
      <c r="B21" s="343" t="s">
        <v>82</v>
      </c>
      <c r="C21" s="352">
        <v>1230.9018421399999</v>
      </c>
      <c r="D21" s="353">
        <v>0</v>
      </c>
      <c r="E21" s="353">
        <v>3.4390099999999993E-3</v>
      </c>
      <c r="F21" s="354">
        <v>1230.8984031299995</v>
      </c>
      <c r="G21" s="355">
        <v>-16.595406680000004</v>
      </c>
      <c r="H21" s="355">
        <v>0</v>
      </c>
      <c r="I21" s="356">
        <v>1214.3029964500001</v>
      </c>
      <c r="J21" s="358">
        <v>-16.598845689999735</v>
      </c>
      <c r="K21" s="343"/>
    </row>
    <row r="22" spans="1:11" ht="15" customHeight="1" x14ac:dyDescent="0.25">
      <c r="A22" s="343" t="s">
        <v>83</v>
      </c>
      <c r="B22" s="343" t="s">
        <v>84</v>
      </c>
      <c r="C22" s="352">
        <v>35.756260239999982</v>
      </c>
      <c r="D22" s="353">
        <v>0</v>
      </c>
      <c r="E22" s="353">
        <v>0</v>
      </c>
      <c r="F22" s="354">
        <v>35.756260239999982</v>
      </c>
      <c r="G22" s="355">
        <v>8.2842477000000017</v>
      </c>
      <c r="H22" s="355">
        <v>0</v>
      </c>
      <c r="I22" s="356">
        <v>44.040507939999998</v>
      </c>
      <c r="J22" s="358">
        <v>8.2842477000000159</v>
      </c>
      <c r="K22" s="343"/>
    </row>
    <row r="23" spans="1:11" ht="15" customHeight="1" x14ac:dyDescent="0.25">
      <c r="A23" s="343" t="s">
        <v>85</v>
      </c>
      <c r="B23" s="343" t="s">
        <v>86</v>
      </c>
      <c r="C23" s="352">
        <v>5010.7452817900003</v>
      </c>
      <c r="D23" s="353">
        <v>0</v>
      </c>
      <c r="E23" s="353">
        <v>51.87963654</v>
      </c>
      <c r="F23" s="354">
        <v>4958.865645249999</v>
      </c>
      <c r="G23" s="355">
        <v>-3.4136396399999587</v>
      </c>
      <c r="H23" s="355">
        <v>0</v>
      </c>
      <c r="I23" s="356">
        <v>4955.4520056099991</v>
      </c>
      <c r="J23" s="358">
        <v>-55.293276180001158</v>
      </c>
      <c r="K23" s="343"/>
    </row>
    <row r="24" spans="1:11" ht="15" customHeight="1" x14ac:dyDescent="0.25">
      <c r="A24" s="343" t="s">
        <v>88</v>
      </c>
      <c r="B24" s="343" t="s">
        <v>89</v>
      </c>
      <c r="C24" s="352">
        <v>40.80330635</v>
      </c>
      <c r="D24" s="353">
        <v>8.201410000000001E-3</v>
      </c>
      <c r="E24" s="353">
        <v>0.55225519000000001</v>
      </c>
      <c r="F24" s="354">
        <v>40.242849749999998</v>
      </c>
      <c r="G24" s="355">
        <v>-1.0500364999999994</v>
      </c>
      <c r="H24" s="355">
        <v>0.47184819</v>
      </c>
      <c r="I24" s="356">
        <v>39.664661439999996</v>
      </c>
      <c r="J24" s="358">
        <v>-1.1386449100000036</v>
      </c>
      <c r="K24" s="343"/>
    </row>
    <row r="25" spans="1:11" ht="15" customHeight="1" x14ac:dyDescent="0.25">
      <c r="A25" s="343" t="s">
        <v>90</v>
      </c>
      <c r="B25" s="343" t="s">
        <v>91</v>
      </c>
      <c r="C25" s="352">
        <v>2.0672305400000002</v>
      </c>
      <c r="D25" s="353">
        <v>0</v>
      </c>
      <c r="E25" s="353">
        <v>3.9991829999999999E-2</v>
      </c>
      <c r="F25" s="354">
        <v>2.0272387100000002</v>
      </c>
      <c r="G25" s="355">
        <v>-1.3611240000000045E-2</v>
      </c>
      <c r="H25" s="355">
        <v>0</v>
      </c>
      <c r="I25" s="356">
        <v>2.0136274699999999</v>
      </c>
      <c r="J25" s="358">
        <v>-5.3603070000000308E-2</v>
      </c>
      <c r="K25" s="343"/>
    </row>
    <row r="26" spans="1:11" ht="15" customHeight="1" x14ac:dyDescent="0.25">
      <c r="A26" s="343" t="s">
        <v>92</v>
      </c>
      <c r="B26" s="343" t="s">
        <v>93</v>
      </c>
      <c r="C26" s="352">
        <v>2.7878687999999991</v>
      </c>
      <c r="D26" s="353">
        <v>0</v>
      </c>
      <c r="E26" s="353">
        <v>5.3211299999999986E-3</v>
      </c>
      <c r="F26" s="354">
        <v>2.78254767</v>
      </c>
      <c r="G26" s="355">
        <v>-2.1269380000000022E-2</v>
      </c>
      <c r="H26" s="355">
        <v>0</v>
      </c>
      <c r="I26" s="356">
        <v>2.7612782899999999</v>
      </c>
      <c r="J26" s="358">
        <v>-2.6590509999999234E-2</v>
      </c>
      <c r="K26" s="343"/>
    </row>
    <row r="27" spans="1:11" ht="15" customHeight="1" x14ac:dyDescent="0.25">
      <c r="A27" s="343" t="s">
        <v>94</v>
      </c>
      <c r="B27" s="343" t="s">
        <v>95</v>
      </c>
      <c r="C27" s="352">
        <v>0.95833033000000001</v>
      </c>
      <c r="D27" s="353">
        <v>0</v>
      </c>
      <c r="E27" s="353">
        <v>0</v>
      </c>
      <c r="F27" s="354">
        <v>0.95833033000000001</v>
      </c>
      <c r="G27" s="355">
        <v>-2.2644879999999999E-2</v>
      </c>
      <c r="H27" s="355">
        <v>0</v>
      </c>
      <c r="I27" s="356">
        <v>0.93568544999999992</v>
      </c>
      <c r="J27" s="358">
        <v>-2.2644880000000089E-2</v>
      </c>
      <c r="K27" s="343"/>
    </row>
    <row r="28" spans="1:11" ht="15" customHeight="1" x14ac:dyDescent="0.25">
      <c r="A28" s="343" t="s">
        <v>96</v>
      </c>
      <c r="B28" s="343" t="s">
        <v>97</v>
      </c>
      <c r="C28" s="352">
        <v>0</v>
      </c>
      <c r="D28" s="353">
        <v>0</v>
      </c>
      <c r="E28" s="353">
        <v>0</v>
      </c>
      <c r="F28" s="354">
        <v>0</v>
      </c>
      <c r="G28" s="355">
        <v>1.7454799999999998E-3</v>
      </c>
      <c r="H28" s="355">
        <v>0</v>
      </c>
      <c r="I28" s="356">
        <v>1.7454799999999998E-3</v>
      </c>
      <c r="J28" s="358">
        <v>1.7454799999999998E-3</v>
      </c>
      <c r="K28" s="343"/>
    </row>
    <row r="29" spans="1:11" ht="15" customHeight="1" x14ac:dyDescent="0.25">
      <c r="A29" s="343" t="s">
        <v>99</v>
      </c>
      <c r="B29" s="343" t="s">
        <v>100</v>
      </c>
      <c r="C29" s="352">
        <v>1303.5016451600002</v>
      </c>
      <c r="D29" s="353">
        <v>0</v>
      </c>
      <c r="E29" s="353">
        <v>0.24364395999999991</v>
      </c>
      <c r="F29" s="354">
        <v>1303.2580011999999</v>
      </c>
      <c r="G29" s="355">
        <v>-24.31889537</v>
      </c>
      <c r="H29" s="355">
        <v>0.70757935999999999</v>
      </c>
      <c r="I29" s="356">
        <v>1279.6466851900004</v>
      </c>
      <c r="J29" s="358">
        <v>-23.854959969999754</v>
      </c>
      <c r="K29" s="343"/>
    </row>
    <row r="30" spans="1:11" ht="15" customHeight="1" x14ac:dyDescent="0.25">
      <c r="A30" s="343" t="s">
        <v>101</v>
      </c>
      <c r="B30" s="343" t="s">
        <v>102</v>
      </c>
      <c r="C30" s="352">
        <v>259.95415912999994</v>
      </c>
      <c r="D30" s="353">
        <v>0</v>
      </c>
      <c r="E30" s="353">
        <v>3.9625830000000001E-2</v>
      </c>
      <c r="F30" s="354">
        <v>259.91453330000002</v>
      </c>
      <c r="G30" s="355">
        <v>18.01667268000001</v>
      </c>
      <c r="H30" s="355">
        <v>0.12993085000000001</v>
      </c>
      <c r="I30" s="356">
        <v>278.06113682999984</v>
      </c>
      <c r="J30" s="358">
        <v>18.106977699999902</v>
      </c>
      <c r="K30" s="343"/>
    </row>
    <row r="31" spans="1:11" ht="15" customHeight="1" x14ac:dyDescent="0.25">
      <c r="A31" s="343" t="s">
        <v>103</v>
      </c>
      <c r="B31" s="343" t="s">
        <v>104</v>
      </c>
      <c r="C31" s="352">
        <v>222.59534913999991</v>
      </c>
      <c r="D31" s="353">
        <v>0.15466523000000001</v>
      </c>
      <c r="E31" s="353">
        <v>3.5914540000000002E-2</v>
      </c>
      <c r="F31" s="354">
        <v>222.40476937</v>
      </c>
      <c r="G31" s="355">
        <v>42.719095480000007</v>
      </c>
      <c r="H31" s="355">
        <v>4.1766609200000007</v>
      </c>
      <c r="I31" s="356">
        <v>269.30052576999998</v>
      </c>
      <c r="J31" s="358">
        <v>46.705176630000068</v>
      </c>
      <c r="K31" s="343"/>
    </row>
    <row r="32" spans="1:11" ht="15" customHeight="1" x14ac:dyDescent="0.25">
      <c r="A32" s="343" t="s">
        <v>105</v>
      </c>
      <c r="B32" s="343" t="s">
        <v>106</v>
      </c>
      <c r="C32" s="352">
        <v>143.90626345999999</v>
      </c>
      <c r="D32" s="353">
        <v>0</v>
      </c>
      <c r="E32" s="353">
        <v>0</v>
      </c>
      <c r="F32" s="354">
        <v>143.90626346000002</v>
      </c>
      <c r="G32" s="355">
        <v>28.467315020000001</v>
      </c>
      <c r="H32" s="355">
        <v>0</v>
      </c>
      <c r="I32" s="356">
        <v>172.37357847999999</v>
      </c>
      <c r="J32" s="358">
        <v>28.467315020000001</v>
      </c>
      <c r="K32" s="343"/>
    </row>
    <row r="33" spans="1:11" ht="15" customHeight="1" x14ac:dyDescent="0.25">
      <c r="A33" s="343" t="s">
        <v>107</v>
      </c>
      <c r="B33" s="343" t="s">
        <v>108</v>
      </c>
      <c r="C33" s="352">
        <v>485.14359096999993</v>
      </c>
      <c r="D33" s="353">
        <v>0</v>
      </c>
      <c r="E33" s="353">
        <v>0</v>
      </c>
      <c r="F33" s="354">
        <v>485.14359096999993</v>
      </c>
      <c r="G33" s="355">
        <v>0</v>
      </c>
      <c r="H33" s="355">
        <v>0</v>
      </c>
      <c r="I33" s="356">
        <v>485.14359096999993</v>
      </c>
      <c r="J33" s="358">
        <v>0</v>
      </c>
      <c r="K33" s="343"/>
    </row>
    <row r="34" spans="1:11" ht="15" customHeight="1" x14ac:dyDescent="0.25">
      <c r="A34" s="343" t="s">
        <v>109</v>
      </c>
      <c r="B34" s="343" t="s">
        <v>110</v>
      </c>
      <c r="C34" s="352">
        <v>312.23556305</v>
      </c>
      <c r="D34" s="353">
        <v>14.408605770000001</v>
      </c>
      <c r="E34" s="353">
        <v>30.790019229999999</v>
      </c>
      <c r="F34" s="354">
        <v>267.03693805</v>
      </c>
      <c r="G34" s="355">
        <v>-10.448970909999996</v>
      </c>
      <c r="H34" s="355">
        <v>1.3528325399999999</v>
      </c>
      <c r="I34" s="356">
        <v>257.94079968</v>
      </c>
      <c r="J34" s="358">
        <v>-54.294763369999998</v>
      </c>
      <c r="K34" s="343"/>
    </row>
    <row r="35" spans="1:11" ht="15" customHeight="1" x14ac:dyDescent="0.25">
      <c r="A35" s="343" t="s">
        <v>111</v>
      </c>
      <c r="B35" s="343" t="s">
        <v>112</v>
      </c>
      <c r="C35" s="352">
        <v>4.9228787399999998</v>
      </c>
      <c r="D35" s="353">
        <v>0</v>
      </c>
      <c r="E35" s="353">
        <v>0</v>
      </c>
      <c r="F35" s="354">
        <v>4.9228787399999998</v>
      </c>
      <c r="G35" s="355">
        <v>79.774130819999996</v>
      </c>
      <c r="H35" s="355">
        <v>0</v>
      </c>
      <c r="I35" s="356">
        <v>84.697009559999998</v>
      </c>
      <c r="J35" s="358">
        <v>79.774130819999996</v>
      </c>
      <c r="K35" s="343"/>
    </row>
    <row r="36" spans="1:11" ht="15" customHeight="1" x14ac:dyDescent="0.25">
      <c r="A36" s="343" t="s">
        <v>114</v>
      </c>
      <c r="B36" s="343" t="s">
        <v>115</v>
      </c>
      <c r="C36" s="352">
        <v>1119.2278270500001</v>
      </c>
      <c r="D36" s="353">
        <v>0</v>
      </c>
      <c r="E36" s="353">
        <v>0</v>
      </c>
      <c r="F36" s="354">
        <v>1119.2278270499999</v>
      </c>
      <c r="G36" s="355">
        <v>63.74004350000002</v>
      </c>
      <c r="H36" s="355">
        <v>0</v>
      </c>
      <c r="I36" s="356">
        <v>1182.9678705500003</v>
      </c>
      <c r="J36" s="358">
        <v>63.740043500000183</v>
      </c>
      <c r="K36" s="343"/>
    </row>
    <row r="37" spans="1:11" ht="15" customHeight="1" x14ac:dyDescent="0.25">
      <c r="A37" s="343" t="s">
        <v>116</v>
      </c>
      <c r="B37" s="343" t="s">
        <v>117</v>
      </c>
      <c r="C37" s="352">
        <v>0</v>
      </c>
      <c r="D37" s="353">
        <v>0</v>
      </c>
      <c r="E37" s="353">
        <v>0</v>
      </c>
      <c r="F37" s="354">
        <v>0</v>
      </c>
      <c r="G37" s="355">
        <v>0</v>
      </c>
      <c r="H37" s="355">
        <v>0</v>
      </c>
      <c r="I37" s="356">
        <v>0</v>
      </c>
      <c r="J37" s="358">
        <v>0</v>
      </c>
      <c r="K37" s="343"/>
    </row>
    <row r="38" spans="1:11" ht="15" customHeight="1" x14ac:dyDescent="0.25">
      <c r="A38" s="359" t="s">
        <v>296</v>
      </c>
      <c r="B38" s="359"/>
      <c r="C38" s="360">
        <v>53792.659824470014</v>
      </c>
      <c r="D38" s="361">
        <v>14.997626200000001</v>
      </c>
      <c r="E38" s="361">
        <v>85.982001699999984</v>
      </c>
      <c r="F38" s="362">
        <v>53691.680196569963</v>
      </c>
      <c r="G38" s="363">
        <v>-174.55100914999849</v>
      </c>
      <c r="H38" s="363">
        <v>12.510462520000003</v>
      </c>
      <c r="I38" s="364">
        <v>53529.639649939985</v>
      </c>
      <c r="J38" s="365">
        <v>-263.02017453002918</v>
      </c>
      <c r="K38" s="343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  <customProperties>
    <customPr name="_pios_id" r:id="rId2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B095C-8D76-4926-A877-938E1766199A}">
  <sheetPr codeName="Tabelle17">
    <pageSetUpPr fitToPage="1"/>
  </sheetPr>
  <dimension ref="A1:N54"/>
  <sheetViews>
    <sheetView showGridLines="0" zoomScaleNormal="100" workbookViewId="0">
      <selection sqref="A1:N1"/>
    </sheetView>
  </sheetViews>
  <sheetFormatPr baseColWidth="10" defaultColWidth="9.875" defaultRowHeight="15.75" x14ac:dyDescent="0.25"/>
  <cols>
    <col min="1" max="1" width="3" customWidth="1"/>
    <col min="2" max="2" width="34.7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 x14ac:dyDescent="0.25">
      <c r="A1" s="546" t="s">
        <v>350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</row>
    <row r="2" spans="1:14" ht="12.75" customHeight="1" x14ac:dyDescent="0.25">
      <c r="A2" s="547" t="s">
        <v>299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</row>
    <row r="3" spans="1:14" ht="12.75" customHeight="1" x14ac:dyDescent="0.25">
      <c r="A3" s="367"/>
      <c r="B3" s="367"/>
      <c r="C3" s="367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 x14ac:dyDescent="0.25">
      <c r="A4" s="548" t="s">
        <v>300</v>
      </c>
      <c r="B4" s="548"/>
      <c r="C4" s="550" t="s">
        <v>301</v>
      </c>
      <c r="D4" s="550"/>
      <c r="E4" s="550"/>
      <c r="F4" s="550"/>
      <c r="G4" s="550"/>
      <c r="H4" s="368"/>
      <c r="I4" s="507" t="s">
        <v>302</v>
      </c>
      <c r="J4" s="507"/>
      <c r="K4" s="507"/>
      <c r="L4" s="507"/>
      <c r="M4" s="113"/>
      <c r="N4" s="551" t="s">
        <v>303</v>
      </c>
    </row>
    <row r="5" spans="1:14" ht="48" x14ac:dyDescent="0.25">
      <c r="A5" s="549"/>
      <c r="B5" s="549"/>
      <c r="C5" s="369" t="s">
        <v>304</v>
      </c>
      <c r="D5" s="370" t="s">
        <v>305</v>
      </c>
      <c r="E5" s="370" t="s">
        <v>306</v>
      </c>
      <c r="F5" s="370" t="s">
        <v>307</v>
      </c>
      <c r="G5" s="370" t="s">
        <v>308</v>
      </c>
      <c r="H5" s="49"/>
      <c r="I5" s="371" t="s">
        <v>309</v>
      </c>
      <c r="J5" s="370" t="s">
        <v>306</v>
      </c>
      <c r="K5" s="370" t="s">
        <v>307</v>
      </c>
      <c r="L5" s="370" t="s">
        <v>308</v>
      </c>
      <c r="M5" s="370"/>
      <c r="N5" s="552"/>
    </row>
    <row r="6" spans="1:14" ht="15" customHeight="1" x14ac:dyDescent="0.25">
      <c r="A6" s="372" t="s">
        <v>310</v>
      </c>
      <c r="B6" s="373"/>
      <c r="C6" s="374">
        <v>2435.43417473</v>
      </c>
      <c r="D6" s="374">
        <v>6427.7700655600001</v>
      </c>
      <c r="E6" s="374">
        <v>110.71372001</v>
      </c>
      <c r="F6" s="374">
        <v>30.123162119999996</v>
      </c>
      <c r="G6" s="374">
        <v>9004.0411224200016</v>
      </c>
      <c r="H6" s="375"/>
      <c r="I6" s="374">
        <v>6657.4809131799993</v>
      </c>
      <c r="J6" s="374">
        <v>6.0862870599999992</v>
      </c>
      <c r="K6" s="374">
        <v>23.837863409999997</v>
      </c>
      <c r="L6" s="374">
        <v>6687.4050636499996</v>
      </c>
      <c r="M6" s="375"/>
      <c r="N6" s="374">
        <v>-2316.6360587700019</v>
      </c>
    </row>
    <row r="7" spans="1:14" ht="15" customHeight="1" x14ac:dyDescent="0.25">
      <c r="A7" s="61" t="s">
        <v>45</v>
      </c>
      <c r="B7" s="62"/>
      <c r="C7" s="341">
        <v>863.24567315000013</v>
      </c>
      <c r="D7" s="341">
        <v>293.89451267999999</v>
      </c>
      <c r="E7" s="341">
        <v>92.404993090000005</v>
      </c>
      <c r="F7" s="341">
        <v>0.32050969000000001</v>
      </c>
      <c r="G7" s="341">
        <v>1249.8656886100002</v>
      </c>
      <c r="H7" s="64"/>
      <c r="I7" s="341">
        <v>3512.9095057799996</v>
      </c>
      <c r="J7" s="341">
        <v>2.9757340000000004E-2</v>
      </c>
      <c r="K7" s="341">
        <v>0.32409786999999995</v>
      </c>
      <c r="L7" s="341">
        <v>3513.2633609899995</v>
      </c>
      <c r="M7" s="64"/>
      <c r="N7" s="295">
        <v>2263.3976723799992</v>
      </c>
    </row>
    <row r="8" spans="1:14" ht="15" customHeight="1" collapsed="1" x14ac:dyDescent="0.25">
      <c r="A8" s="69" t="s">
        <v>46</v>
      </c>
      <c r="B8" s="70" t="s">
        <v>47</v>
      </c>
      <c r="C8" s="72">
        <v>1.0649834699999996</v>
      </c>
      <c r="D8" s="72">
        <v>0</v>
      </c>
      <c r="E8" s="72">
        <v>0</v>
      </c>
      <c r="F8" s="72">
        <v>0</v>
      </c>
      <c r="G8" s="72">
        <v>1.0649834699999996</v>
      </c>
      <c r="H8" s="72"/>
      <c r="I8" s="72">
        <v>1.3875200000000002E-3</v>
      </c>
      <c r="J8" s="72">
        <v>0</v>
      </c>
      <c r="K8" s="72">
        <v>1.65E-4</v>
      </c>
      <c r="L8" s="72">
        <v>1.5525200000000002E-3</v>
      </c>
      <c r="M8" s="72"/>
      <c r="N8" s="376">
        <v>-1.0634309499999997</v>
      </c>
    </row>
    <row r="9" spans="1:14" ht="15" customHeight="1" x14ac:dyDescent="0.25">
      <c r="A9" s="69" t="s">
        <v>48</v>
      </c>
      <c r="B9" s="70" t="s">
        <v>49</v>
      </c>
      <c r="C9" s="72">
        <v>14.862910750000001</v>
      </c>
      <c r="D9" s="72">
        <v>1.56490599</v>
      </c>
      <c r="E9" s="72">
        <v>0.10391109</v>
      </c>
      <c r="F9" s="72">
        <v>0</v>
      </c>
      <c r="G9" s="72">
        <v>16.531727830000001</v>
      </c>
      <c r="H9" s="72"/>
      <c r="I9" s="72">
        <v>0.18322542999999999</v>
      </c>
      <c r="J9" s="72">
        <v>0</v>
      </c>
      <c r="K9" s="72">
        <v>3.7615499999999998E-3</v>
      </c>
      <c r="L9" s="72">
        <v>0.18698698</v>
      </c>
      <c r="M9" s="72"/>
      <c r="N9" s="376">
        <v>-16.344740850000001</v>
      </c>
    </row>
    <row r="10" spans="1:14" ht="15" customHeight="1" x14ac:dyDescent="0.25">
      <c r="A10" s="69" t="s">
        <v>50</v>
      </c>
      <c r="B10" s="70" t="s">
        <v>51</v>
      </c>
      <c r="C10" s="72">
        <v>1.3539818500000005</v>
      </c>
      <c r="D10" s="72">
        <v>0.12146043000000001</v>
      </c>
      <c r="E10" s="72">
        <v>1.2322410000000001E-2</v>
      </c>
      <c r="F10" s="72">
        <v>0</v>
      </c>
      <c r="G10" s="72">
        <v>1.4877646900000003</v>
      </c>
      <c r="H10" s="72"/>
      <c r="I10" s="72">
        <v>1.242268E-2</v>
      </c>
      <c r="J10" s="72">
        <v>0</v>
      </c>
      <c r="K10" s="72">
        <v>4.0372999999999999E-4</v>
      </c>
      <c r="L10" s="72">
        <v>1.282641E-2</v>
      </c>
      <c r="M10" s="72"/>
      <c r="N10" s="376">
        <v>-1.4749382800000004</v>
      </c>
    </row>
    <row r="11" spans="1:14" ht="15" customHeight="1" x14ac:dyDescent="0.25">
      <c r="A11" s="69" t="s">
        <v>52</v>
      </c>
      <c r="B11" s="70" t="s">
        <v>53</v>
      </c>
      <c r="C11" s="72">
        <v>1.9287109599999999</v>
      </c>
      <c r="D11" s="72">
        <v>0</v>
      </c>
      <c r="E11" s="72">
        <v>0</v>
      </c>
      <c r="F11" s="72">
        <v>0</v>
      </c>
      <c r="G11" s="72">
        <v>1.9287109599999999</v>
      </c>
      <c r="H11" s="72"/>
      <c r="I11" s="72">
        <v>2.1054E-4</v>
      </c>
      <c r="J11" s="72">
        <v>0</v>
      </c>
      <c r="K11" s="72">
        <v>5.9380999999999995E-4</v>
      </c>
      <c r="L11" s="72">
        <v>8.043499999999999E-4</v>
      </c>
      <c r="M11" s="72"/>
      <c r="N11" s="376">
        <v>-1.92790661</v>
      </c>
    </row>
    <row r="12" spans="1:14" ht="15" customHeight="1" x14ac:dyDescent="0.25">
      <c r="A12" s="69" t="s">
        <v>54</v>
      </c>
      <c r="B12" s="70" t="s">
        <v>55</v>
      </c>
      <c r="C12" s="72">
        <v>1.2518537100000002</v>
      </c>
      <c r="D12" s="72">
        <v>4.9339690000000005E-2</v>
      </c>
      <c r="E12" s="72">
        <v>6.3672359999999997E-2</v>
      </c>
      <c r="F12" s="72">
        <v>0</v>
      </c>
      <c r="G12" s="72">
        <v>1.3648657600000003</v>
      </c>
      <c r="H12" s="72"/>
      <c r="I12" s="72">
        <v>1.1508279999999999E-2</v>
      </c>
      <c r="J12" s="72">
        <v>0</v>
      </c>
      <c r="K12" s="72">
        <v>3.7399999999999998E-4</v>
      </c>
      <c r="L12" s="72">
        <v>1.1882279999999999E-2</v>
      </c>
      <c r="M12" s="72"/>
      <c r="N12" s="376">
        <v>-1.3529834800000002</v>
      </c>
    </row>
    <row r="13" spans="1:14" ht="15" customHeight="1" x14ac:dyDescent="0.25">
      <c r="A13" s="69" t="s">
        <v>56</v>
      </c>
      <c r="B13" s="70" t="s">
        <v>57</v>
      </c>
      <c r="C13" s="72">
        <v>3.2473338800000007</v>
      </c>
      <c r="D13" s="72">
        <v>1.193953E-2</v>
      </c>
      <c r="E13" s="72">
        <v>5.6974399999999998E-3</v>
      </c>
      <c r="F13" s="72">
        <v>0</v>
      </c>
      <c r="G13" s="72">
        <v>3.2649708500000005</v>
      </c>
      <c r="H13" s="72"/>
      <c r="I13" s="72">
        <v>6.4919599999999997E-3</v>
      </c>
      <c r="J13" s="72">
        <v>0</v>
      </c>
      <c r="K13" s="72">
        <v>9.1191999999999998E-4</v>
      </c>
      <c r="L13" s="72">
        <v>7.4038799999999998E-3</v>
      </c>
      <c r="M13" s="72"/>
      <c r="N13" s="376">
        <v>-3.2575669700000005</v>
      </c>
    </row>
    <row r="14" spans="1:14" ht="15" customHeight="1" x14ac:dyDescent="0.25">
      <c r="A14" s="77">
        <v>10</v>
      </c>
      <c r="B14" s="70" t="s">
        <v>59</v>
      </c>
      <c r="C14" s="72">
        <v>18.778077910000004</v>
      </c>
      <c r="D14" s="72">
        <v>60.257897849999999</v>
      </c>
      <c r="E14" s="72">
        <v>3.1407190000000001E-2</v>
      </c>
      <c r="F14" s="72">
        <v>0</v>
      </c>
      <c r="G14" s="72">
        <v>79.067382949999995</v>
      </c>
      <c r="H14" s="72"/>
      <c r="I14" s="72">
        <v>0.29880099999999993</v>
      </c>
      <c r="J14" s="72">
        <v>1.3604400000000001E-3</v>
      </c>
      <c r="K14" s="72">
        <v>4.6069699999999993E-3</v>
      </c>
      <c r="L14" s="72">
        <v>0.30476840999999993</v>
      </c>
      <c r="M14" s="72"/>
      <c r="N14" s="376">
        <v>-78.762614540000001</v>
      </c>
    </row>
    <row r="15" spans="1:14" ht="15" customHeight="1" x14ac:dyDescent="0.25">
      <c r="A15" s="77">
        <v>11</v>
      </c>
      <c r="B15" s="70" t="s">
        <v>61</v>
      </c>
      <c r="C15" s="72">
        <v>298.39913300000006</v>
      </c>
      <c r="D15" s="72">
        <v>7.5937461700000002</v>
      </c>
      <c r="E15" s="72">
        <v>0.96318202999999991</v>
      </c>
      <c r="F15" s="72">
        <v>0.12131569</v>
      </c>
      <c r="G15" s="72">
        <v>307.07737689000004</v>
      </c>
      <c r="H15" s="72"/>
      <c r="I15" s="72">
        <v>16.586310819999994</v>
      </c>
      <c r="J15" s="72">
        <v>1.763E-2</v>
      </c>
      <c r="K15" s="72">
        <v>8.1112559999999986E-2</v>
      </c>
      <c r="L15" s="72">
        <v>16.685053379999996</v>
      </c>
      <c r="M15" s="72"/>
      <c r="N15" s="376">
        <v>-290.39232351000004</v>
      </c>
    </row>
    <row r="16" spans="1:14" ht="15" customHeight="1" x14ac:dyDescent="0.25">
      <c r="A16" s="77">
        <v>12</v>
      </c>
      <c r="B16" s="70" t="s">
        <v>63</v>
      </c>
      <c r="C16" s="72">
        <v>22.420105739999997</v>
      </c>
      <c r="D16" s="72">
        <v>27.291961270000002</v>
      </c>
      <c r="E16" s="72">
        <v>-2.3324970000000011E-2</v>
      </c>
      <c r="F16" s="72">
        <v>0</v>
      </c>
      <c r="G16" s="72">
        <v>49.688742040000001</v>
      </c>
      <c r="H16" s="72"/>
      <c r="I16" s="72">
        <v>0.52362372000000001</v>
      </c>
      <c r="J16" s="72">
        <v>2.0999999999999999E-3</v>
      </c>
      <c r="K16" s="72">
        <v>1.4939699999999998E-3</v>
      </c>
      <c r="L16" s="72">
        <v>0.52721768999999996</v>
      </c>
      <c r="M16" s="72"/>
      <c r="N16" s="376">
        <v>-49.161524350000001</v>
      </c>
    </row>
    <row r="17" spans="1:14" ht="15" customHeight="1" x14ac:dyDescent="0.25">
      <c r="A17" s="77">
        <v>13</v>
      </c>
      <c r="B17" s="70" t="s">
        <v>65</v>
      </c>
      <c r="C17" s="72">
        <v>161.55467545000002</v>
      </c>
      <c r="D17" s="72">
        <v>12.388057519999998</v>
      </c>
      <c r="E17" s="72">
        <v>0.32865082000000001</v>
      </c>
      <c r="F17" s="72">
        <v>2.5000000000000001E-3</v>
      </c>
      <c r="G17" s="72">
        <v>174.27388379000001</v>
      </c>
      <c r="H17" s="72"/>
      <c r="I17" s="72">
        <v>119.16221409999997</v>
      </c>
      <c r="J17" s="72">
        <v>1E-3</v>
      </c>
      <c r="K17" s="72">
        <v>4.3317399999999997E-3</v>
      </c>
      <c r="L17" s="72">
        <v>119.16754583999997</v>
      </c>
      <c r="M17" s="72"/>
      <c r="N17" s="376">
        <v>-55.106337950000039</v>
      </c>
    </row>
    <row r="18" spans="1:14" ht="15" customHeight="1" x14ac:dyDescent="0.25">
      <c r="A18" s="77">
        <v>14</v>
      </c>
      <c r="B18" s="70" t="s">
        <v>67</v>
      </c>
      <c r="C18" s="72">
        <v>224.79650805999998</v>
      </c>
      <c r="D18" s="72">
        <v>29.961404179999999</v>
      </c>
      <c r="E18" s="72">
        <v>90.786696330000012</v>
      </c>
      <c r="F18" s="72">
        <v>0.17460000000000001</v>
      </c>
      <c r="G18" s="72">
        <v>345.71920856999998</v>
      </c>
      <c r="H18" s="72"/>
      <c r="I18" s="72">
        <v>3.6632544299999994</v>
      </c>
      <c r="J18" s="72">
        <v>0</v>
      </c>
      <c r="K18" s="72">
        <v>0.16208619999999999</v>
      </c>
      <c r="L18" s="72">
        <v>3.8253406299999995</v>
      </c>
      <c r="M18" s="72"/>
      <c r="N18" s="376">
        <v>-341.89386793999995</v>
      </c>
    </row>
    <row r="19" spans="1:14" ht="15" customHeight="1" x14ac:dyDescent="0.25">
      <c r="A19" s="77">
        <v>15</v>
      </c>
      <c r="B19" s="70" t="s">
        <v>69</v>
      </c>
      <c r="C19" s="72">
        <v>97.356181690000071</v>
      </c>
      <c r="D19" s="72">
        <v>4.4880905400000008</v>
      </c>
      <c r="E19" s="72">
        <v>0.12641037000000002</v>
      </c>
      <c r="F19" s="72">
        <v>2.2093999999999999E-2</v>
      </c>
      <c r="G19" s="72">
        <v>101.99277660000007</v>
      </c>
      <c r="H19" s="72"/>
      <c r="I19" s="72">
        <v>14.668116030000002</v>
      </c>
      <c r="J19" s="72">
        <v>7.6668999999999999E-3</v>
      </c>
      <c r="K19" s="72">
        <v>6.076842000000001E-2</v>
      </c>
      <c r="L19" s="72">
        <v>14.736551350000003</v>
      </c>
      <c r="M19" s="72"/>
      <c r="N19" s="376">
        <v>-87.256225250000071</v>
      </c>
    </row>
    <row r="20" spans="1:14" ht="15" customHeight="1" x14ac:dyDescent="0.25">
      <c r="A20" s="77">
        <v>16</v>
      </c>
      <c r="B20" s="70" t="s">
        <v>70</v>
      </c>
      <c r="C20" s="72">
        <v>0</v>
      </c>
      <c r="D20" s="72">
        <v>0</v>
      </c>
      <c r="E20" s="72">
        <v>0</v>
      </c>
      <c r="F20" s="72">
        <v>0</v>
      </c>
      <c r="G20" s="72">
        <v>0</v>
      </c>
      <c r="H20" s="72"/>
      <c r="I20" s="72">
        <v>3348.4025045499993</v>
      </c>
      <c r="J20" s="72">
        <v>0</v>
      </c>
      <c r="K20" s="72">
        <v>0</v>
      </c>
      <c r="L20" s="72">
        <v>3348.4025045499993</v>
      </c>
      <c r="M20" s="72"/>
      <c r="N20" s="376">
        <v>3348.4025045499993</v>
      </c>
    </row>
    <row r="21" spans="1:14" ht="15" customHeight="1" x14ac:dyDescent="0.25">
      <c r="A21" s="77">
        <v>17</v>
      </c>
      <c r="B21" s="70" t="s">
        <v>72</v>
      </c>
      <c r="C21" s="72">
        <v>5.0304335199999999</v>
      </c>
      <c r="D21" s="72">
        <v>32.012945479999999</v>
      </c>
      <c r="E21" s="72">
        <v>6.3680200000000003E-3</v>
      </c>
      <c r="F21" s="72">
        <v>0</v>
      </c>
      <c r="G21" s="72">
        <v>37.049747019999998</v>
      </c>
      <c r="H21" s="72"/>
      <c r="I21" s="72">
        <v>5.6253565900000009</v>
      </c>
      <c r="J21" s="72">
        <v>0</v>
      </c>
      <c r="K21" s="72">
        <v>1.2230000000000001E-3</v>
      </c>
      <c r="L21" s="72">
        <v>5.6265795900000013</v>
      </c>
      <c r="M21" s="72"/>
      <c r="N21" s="376">
        <v>-31.423167429999996</v>
      </c>
    </row>
    <row r="22" spans="1:14" ht="15" customHeight="1" x14ac:dyDescent="0.25">
      <c r="A22" s="77">
        <v>18</v>
      </c>
      <c r="B22" s="70" t="s">
        <v>74</v>
      </c>
      <c r="C22" s="72">
        <v>11.200783160000002</v>
      </c>
      <c r="D22" s="72">
        <v>118.15276403</v>
      </c>
      <c r="E22" s="72">
        <v>0</v>
      </c>
      <c r="F22" s="72">
        <v>0</v>
      </c>
      <c r="G22" s="72">
        <v>129.35354719</v>
      </c>
      <c r="H22" s="72"/>
      <c r="I22" s="72">
        <v>3.7640781299999997</v>
      </c>
      <c r="J22" s="72">
        <v>0</v>
      </c>
      <c r="K22" s="72">
        <v>2.2650000000000001E-3</v>
      </c>
      <c r="L22" s="72">
        <v>3.7663431299999997</v>
      </c>
      <c r="M22" s="72"/>
      <c r="N22" s="376">
        <v>-125.58720406</v>
      </c>
    </row>
    <row r="23" spans="1:14" ht="15" customHeight="1" x14ac:dyDescent="0.25">
      <c r="A23" s="78" t="s">
        <v>75</v>
      </c>
      <c r="B23" s="43"/>
      <c r="C23" s="341">
        <v>82.105749079999995</v>
      </c>
      <c r="D23" s="341">
        <v>3919.3440807900001</v>
      </c>
      <c r="E23" s="341">
        <v>4.1039529999999998E-2</v>
      </c>
      <c r="F23" s="341">
        <v>12.707469009999999</v>
      </c>
      <c r="G23" s="341">
        <v>4014.1983384099995</v>
      </c>
      <c r="H23" s="64"/>
      <c r="I23" s="341">
        <v>2149.7013817899997</v>
      </c>
      <c r="J23" s="341">
        <v>0</v>
      </c>
      <c r="K23" s="341">
        <v>7.8244482999999994</v>
      </c>
      <c r="L23" s="341">
        <v>2157.5258300899995</v>
      </c>
      <c r="M23" s="64"/>
      <c r="N23" s="295">
        <v>-1856.6725083199999</v>
      </c>
    </row>
    <row r="24" spans="1:14" ht="15" customHeight="1" x14ac:dyDescent="0.25">
      <c r="A24" s="77">
        <v>20</v>
      </c>
      <c r="B24" s="70" t="s">
        <v>76</v>
      </c>
      <c r="C24" s="72">
        <v>45.918106159999994</v>
      </c>
      <c r="D24" s="72">
        <v>829.67202015999976</v>
      </c>
      <c r="E24" s="72">
        <v>0</v>
      </c>
      <c r="F24" s="72">
        <v>3.5000000000000001E-3</v>
      </c>
      <c r="G24" s="72">
        <v>875.59362631999977</v>
      </c>
      <c r="H24" s="72"/>
      <c r="I24" s="72">
        <v>1087.6680171799999</v>
      </c>
      <c r="J24" s="72">
        <v>0</v>
      </c>
      <c r="K24" s="72">
        <v>2.3010000000000001E-3</v>
      </c>
      <c r="L24" s="72">
        <v>1087.6703181799999</v>
      </c>
      <c r="M24" s="72"/>
      <c r="N24" s="376">
        <v>212.0766918600001</v>
      </c>
    </row>
    <row r="25" spans="1:14" ht="15" customHeight="1" x14ac:dyDescent="0.25">
      <c r="A25" s="77">
        <v>21</v>
      </c>
      <c r="B25" s="70" t="s">
        <v>78</v>
      </c>
      <c r="C25" s="72">
        <v>16.043719550000002</v>
      </c>
      <c r="D25" s="72">
        <v>350.49894613999999</v>
      </c>
      <c r="E25" s="72">
        <v>4.1039529999999998E-2</v>
      </c>
      <c r="F25" s="72">
        <v>0.44867198000000003</v>
      </c>
      <c r="G25" s="72">
        <v>367.03237719999993</v>
      </c>
      <c r="H25" s="72"/>
      <c r="I25" s="72">
        <v>2.0564042099999997</v>
      </c>
      <c r="J25" s="72">
        <v>0</v>
      </c>
      <c r="K25" s="72">
        <v>3.3610319999999999E-2</v>
      </c>
      <c r="L25" s="72">
        <v>2.0900145299999999</v>
      </c>
      <c r="M25" s="72"/>
      <c r="N25" s="376">
        <v>-364.94236266999991</v>
      </c>
    </row>
    <row r="26" spans="1:14" ht="15" customHeight="1" x14ac:dyDescent="0.25">
      <c r="A26" s="77">
        <v>22</v>
      </c>
      <c r="B26" s="70" t="s">
        <v>80</v>
      </c>
      <c r="C26" s="72">
        <v>0</v>
      </c>
      <c r="D26" s="72">
        <v>957.57786863999991</v>
      </c>
      <c r="E26" s="72">
        <v>0</v>
      </c>
      <c r="F26" s="72">
        <v>0</v>
      </c>
      <c r="G26" s="72">
        <v>957.57786863999991</v>
      </c>
      <c r="H26" s="72"/>
      <c r="I26" s="72">
        <v>6.6818804600000004</v>
      </c>
      <c r="J26" s="72">
        <v>0</v>
      </c>
      <c r="K26" s="72">
        <v>0</v>
      </c>
      <c r="L26" s="72">
        <v>6.6818804600000004</v>
      </c>
      <c r="M26" s="72"/>
      <c r="N26" s="376">
        <v>-950.8959881799999</v>
      </c>
    </row>
    <row r="27" spans="1:14" ht="15" customHeight="1" x14ac:dyDescent="0.25">
      <c r="A27" s="77">
        <v>23</v>
      </c>
      <c r="B27" s="70" t="s">
        <v>82</v>
      </c>
      <c r="C27" s="72">
        <v>7.1150479999999988E-2</v>
      </c>
      <c r="D27" s="72">
        <v>967.16843729000016</v>
      </c>
      <c r="E27" s="72">
        <v>0</v>
      </c>
      <c r="F27" s="72">
        <v>0</v>
      </c>
      <c r="G27" s="72">
        <v>967.23958777000018</v>
      </c>
      <c r="H27" s="72"/>
      <c r="I27" s="72">
        <v>160.10677091999997</v>
      </c>
      <c r="J27" s="72">
        <v>0</v>
      </c>
      <c r="K27" s="72">
        <v>6.4367000000000005E-4</v>
      </c>
      <c r="L27" s="72">
        <v>160.10741458999996</v>
      </c>
      <c r="M27" s="72"/>
      <c r="N27" s="376">
        <v>-807.13217318000022</v>
      </c>
    </row>
    <row r="28" spans="1:14" ht="15" customHeight="1" x14ac:dyDescent="0.25">
      <c r="A28" s="77">
        <v>24</v>
      </c>
      <c r="B28" s="70" t="s">
        <v>84</v>
      </c>
      <c r="C28" s="72">
        <v>5.560086619999999</v>
      </c>
      <c r="D28" s="72">
        <v>174.03962455000001</v>
      </c>
      <c r="E28" s="72">
        <v>0</v>
      </c>
      <c r="F28" s="72">
        <v>0</v>
      </c>
      <c r="G28" s="72">
        <v>179.59971117000001</v>
      </c>
      <c r="H28" s="72"/>
      <c r="I28" s="72">
        <v>1.1987136199999999</v>
      </c>
      <c r="J28" s="72">
        <v>0</v>
      </c>
      <c r="K28" s="72">
        <v>0</v>
      </c>
      <c r="L28" s="72">
        <v>1.1987136199999999</v>
      </c>
      <c r="M28" s="72"/>
      <c r="N28" s="376">
        <v>-178.40099755</v>
      </c>
    </row>
    <row r="29" spans="1:14" ht="15" customHeight="1" x14ac:dyDescent="0.25">
      <c r="A29" s="77">
        <v>25</v>
      </c>
      <c r="B29" s="70" t="s">
        <v>86</v>
      </c>
      <c r="C29" s="72">
        <v>14.51268627</v>
      </c>
      <c r="D29" s="72">
        <v>640.38718400999994</v>
      </c>
      <c r="E29" s="72">
        <v>0</v>
      </c>
      <c r="F29" s="72">
        <v>12.255297029999999</v>
      </c>
      <c r="G29" s="72">
        <v>667.15516730999991</v>
      </c>
      <c r="H29" s="72"/>
      <c r="I29" s="72">
        <v>891.98959539999998</v>
      </c>
      <c r="J29" s="72">
        <v>0</v>
      </c>
      <c r="K29" s="72">
        <v>7.7878933099999994</v>
      </c>
      <c r="L29" s="72">
        <v>899.77748870999994</v>
      </c>
      <c r="M29" s="72"/>
      <c r="N29" s="376">
        <v>232.62232140000003</v>
      </c>
    </row>
    <row r="30" spans="1:14" ht="15" customHeight="1" x14ac:dyDescent="0.25">
      <c r="A30" s="78" t="s">
        <v>87</v>
      </c>
      <c r="B30" s="43"/>
      <c r="C30" s="341">
        <v>434.69703361000001</v>
      </c>
      <c r="D30" s="341">
        <v>1277.0640432100001</v>
      </c>
      <c r="E30" s="341">
        <v>1.02006171</v>
      </c>
      <c r="F30" s="341">
        <v>2.2800000000000001E-2</v>
      </c>
      <c r="G30" s="341">
        <v>1712.8039385300001</v>
      </c>
      <c r="H30" s="64"/>
      <c r="I30" s="341">
        <v>7.2045043399999971</v>
      </c>
      <c r="J30" s="341">
        <v>0</v>
      </c>
      <c r="K30" s="341">
        <v>8.8949159999999999E-2</v>
      </c>
      <c r="L30" s="341">
        <v>7.2934534999999974</v>
      </c>
      <c r="M30" s="64"/>
      <c r="N30" s="295">
        <v>-1705.5104850300002</v>
      </c>
    </row>
    <row r="31" spans="1:14" ht="15" customHeight="1" x14ac:dyDescent="0.25">
      <c r="A31" s="77">
        <v>30</v>
      </c>
      <c r="B31" s="70" t="s">
        <v>89</v>
      </c>
      <c r="C31" s="72">
        <v>411.38545837000004</v>
      </c>
      <c r="D31" s="72">
        <v>505.13323675999999</v>
      </c>
      <c r="E31" s="72">
        <v>0.84288547000000003</v>
      </c>
      <c r="F31" s="72">
        <v>2.2800000000000001E-2</v>
      </c>
      <c r="G31" s="72">
        <v>917.38438059999999</v>
      </c>
      <c r="H31" s="72"/>
      <c r="I31" s="72">
        <v>6.6532701699999972</v>
      </c>
      <c r="J31" s="72">
        <v>0</v>
      </c>
      <c r="K31" s="72">
        <v>7.772227000000001E-2</v>
      </c>
      <c r="L31" s="72">
        <v>6.730992439999997</v>
      </c>
      <c r="M31" s="72"/>
      <c r="N31" s="376">
        <v>-910.65338815999996</v>
      </c>
    </row>
    <row r="32" spans="1:14" ht="15" customHeight="1" x14ac:dyDescent="0.25">
      <c r="A32" s="77">
        <v>31</v>
      </c>
      <c r="B32" s="70" t="s">
        <v>91</v>
      </c>
      <c r="C32" s="72">
        <v>8.0881912000000025</v>
      </c>
      <c r="D32" s="72">
        <v>601.79612655000005</v>
      </c>
      <c r="E32" s="72">
        <v>9.7902539999999996E-2</v>
      </c>
      <c r="F32" s="72">
        <v>0</v>
      </c>
      <c r="G32" s="72">
        <v>609.98222028999999</v>
      </c>
      <c r="H32" s="72"/>
      <c r="I32" s="72">
        <v>0.13105588000000001</v>
      </c>
      <c r="J32" s="72">
        <v>0</v>
      </c>
      <c r="K32" s="72">
        <v>1.033419E-2</v>
      </c>
      <c r="L32" s="72">
        <v>0.14139007000000001</v>
      </c>
      <c r="M32" s="72"/>
      <c r="N32" s="376">
        <v>-609.84083021999993</v>
      </c>
    </row>
    <row r="33" spans="1:14" ht="15" customHeight="1" x14ac:dyDescent="0.25">
      <c r="A33" s="77">
        <v>32</v>
      </c>
      <c r="B33" s="70" t="s">
        <v>93</v>
      </c>
      <c r="C33" s="72">
        <v>4.2742745600000012</v>
      </c>
      <c r="D33" s="72">
        <v>53.860838170000008</v>
      </c>
      <c r="E33" s="72">
        <v>7.9273700000000002E-2</v>
      </c>
      <c r="F33" s="72">
        <v>0</v>
      </c>
      <c r="G33" s="72">
        <v>58.214386430000012</v>
      </c>
      <c r="H33" s="72"/>
      <c r="I33" s="72">
        <v>0.37994490999999997</v>
      </c>
      <c r="J33" s="72">
        <v>0</v>
      </c>
      <c r="K33" s="72">
        <v>8.9269999999999996E-4</v>
      </c>
      <c r="L33" s="72">
        <v>0.38083760999999999</v>
      </c>
      <c r="M33" s="72"/>
      <c r="N33" s="376">
        <v>-57.833548820000011</v>
      </c>
    </row>
    <row r="34" spans="1:14" ht="15" customHeight="1" x14ac:dyDescent="0.25">
      <c r="A34" s="77">
        <v>33</v>
      </c>
      <c r="B34" s="70" t="s">
        <v>95</v>
      </c>
      <c r="C34" s="72">
        <v>4.0493245099999999</v>
      </c>
      <c r="D34" s="72">
        <v>34.575833089999996</v>
      </c>
      <c r="E34" s="72">
        <v>0</v>
      </c>
      <c r="F34" s="72">
        <v>0</v>
      </c>
      <c r="G34" s="72">
        <v>38.625157599999994</v>
      </c>
      <c r="H34" s="72"/>
      <c r="I34" s="72">
        <v>4.0233379999999999E-2</v>
      </c>
      <c r="J34" s="72">
        <v>0</v>
      </c>
      <c r="K34" s="72">
        <v>0</v>
      </c>
      <c r="L34" s="72">
        <v>4.0233379999999999E-2</v>
      </c>
      <c r="M34" s="72"/>
      <c r="N34" s="376">
        <v>-38.584924219999998</v>
      </c>
    </row>
    <row r="35" spans="1:14" ht="15" customHeight="1" x14ac:dyDescent="0.25">
      <c r="A35" s="77">
        <v>34</v>
      </c>
      <c r="B35" s="70" t="s">
        <v>97</v>
      </c>
      <c r="C35" s="72">
        <v>6.8997849699999998</v>
      </c>
      <c r="D35" s="72">
        <v>81.698008639999983</v>
      </c>
      <c r="E35" s="72">
        <v>0</v>
      </c>
      <c r="F35" s="72">
        <v>0</v>
      </c>
      <c r="G35" s="72">
        <v>88.597793609999982</v>
      </c>
      <c r="H35" s="72"/>
      <c r="I35" s="72">
        <v>0</v>
      </c>
      <c r="J35" s="72">
        <v>0</v>
      </c>
      <c r="K35" s="72">
        <v>0</v>
      </c>
      <c r="L35" s="72">
        <v>0</v>
      </c>
      <c r="M35" s="72"/>
      <c r="N35" s="376">
        <v>-88.597793609999982</v>
      </c>
    </row>
    <row r="36" spans="1:14" ht="15" customHeight="1" x14ac:dyDescent="0.25">
      <c r="A36" s="78" t="s">
        <v>98</v>
      </c>
      <c r="B36" s="43"/>
      <c r="C36" s="341">
        <v>116.80838691000004</v>
      </c>
      <c r="D36" s="341">
        <v>937.46742888000006</v>
      </c>
      <c r="E36" s="341">
        <v>17.247625680000002</v>
      </c>
      <c r="F36" s="341">
        <v>17.072383419999998</v>
      </c>
      <c r="G36" s="341">
        <v>7058.1108425300008</v>
      </c>
      <c r="H36" s="64"/>
      <c r="I36" s="341">
        <v>971.69400451999991</v>
      </c>
      <c r="J36" s="341">
        <v>6.0565297199999995</v>
      </c>
      <c r="K36" s="341">
        <v>15.600368079999999</v>
      </c>
      <c r="L36" s="341">
        <v>1178.5403067999998</v>
      </c>
      <c r="M36" s="64"/>
      <c r="N36" s="295">
        <v>-5879.5705357300012</v>
      </c>
    </row>
    <row r="37" spans="1:14" ht="15" customHeight="1" x14ac:dyDescent="0.25">
      <c r="A37" s="77">
        <v>40</v>
      </c>
      <c r="B37" s="70" t="s">
        <v>100</v>
      </c>
      <c r="C37" s="72">
        <v>19.256431610000003</v>
      </c>
      <c r="D37" s="72">
        <v>76.629566210000007</v>
      </c>
      <c r="E37" s="72">
        <v>5.2364913099999999</v>
      </c>
      <c r="F37" s="72">
        <v>0</v>
      </c>
      <c r="G37" s="82">
        <v>101.12248913000002</v>
      </c>
      <c r="H37" s="82"/>
      <c r="I37" s="72">
        <v>774.09510760000001</v>
      </c>
      <c r="J37" s="72">
        <v>0</v>
      </c>
      <c r="K37" s="72">
        <v>1.361383E-2</v>
      </c>
      <c r="L37" s="82">
        <v>774.10872143000006</v>
      </c>
      <c r="M37" s="82"/>
      <c r="N37" s="377">
        <v>672.98623229999998</v>
      </c>
    </row>
    <row r="38" spans="1:14" ht="15" customHeight="1" x14ac:dyDescent="0.25">
      <c r="A38" s="77">
        <v>41</v>
      </c>
      <c r="B38" s="70" t="s">
        <v>102</v>
      </c>
      <c r="C38" s="72">
        <v>49.455229930000016</v>
      </c>
      <c r="D38" s="72">
        <v>287.67408788</v>
      </c>
      <c r="E38" s="72">
        <v>0</v>
      </c>
      <c r="F38" s="72">
        <v>0</v>
      </c>
      <c r="G38" s="82">
        <v>337.12931781000003</v>
      </c>
      <c r="H38" s="82"/>
      <c r="I38" s="72">
        <v>32.897341440000005</v>
      </c>
      <c r="J38" s="72">
        <v>0</v>
      </c>
      <c r="K38" s="72">
        <v>3.2047500000000001E-3</v>
      </c>
      <c r="L38" s="82">
        <v>32.900546190000007</v>
      </c>
      <c r="M38" s="82"/>
      <c r="N38" s="377">
        <v>-304.22877162000003</v>
      </c>
    </row>
    <row r="39" spans="1:14" ht="15" customHeight="1" x14ac:dyDescent="0.25">
      <c r="A39" s="77">
        <v>42</v>
      </c>
      <c r="B39" s="70" t="s">
        <v>104</v>
      </c>
      <c r="C39" s="72">
        <v>27.824681259999998</v>
      </c>
      <c r="D39" s="72">
        <v>84.800122700000003</v>
      </c>
      <c r="E39" s="72">
        <v>11.011134370000002</v>
      </c>
      <c r="F39" s="72">
        <v>5.0000000000000001E-3</v>
      </c>
      <c r="G39" s="82">
        <v>123.64093833000001</v>
      </c>
      <c r="H39" s="82"/>
      <c r="I39" s="72">
        <v>15.763526989999999</v>
      </c>
      <c r="J39" s="72">
        <v>2.5531649999999999E-2</v>
      </c>
      <c r="K39" s="72">
        <v>5.1765400000000003E-3</v>
      </c>
      <c r="L39" s="82">
        <v>15.794235179999999</v>
      </c>
      <c r="M39" s="82"/>
      <c r="N39" s="377">
        <v>-107.84670315000001</v>
      </c>
    </row>
    <row r="40" spans="1:14" ht="15" customHeight="1" x14ac:dyDescent="0.25">
      <c r="A40" s="77">
        <v>43</v>
      </c>
      <c r="B40" s="70" t="s">
        <v>106</v>
      </c>
      <c r="C40" s="72">
        <v>6.0719882500000004</v>
      </c>
      <c r="D40" s="72">
        <v>151.01494514000001</v>
      </c>
      <c r="E40" s="72">
        <v>0</v>
      </c>
      <c r="F40" s="72">
        <v>0</v>
      </c>
      <c r="G40" s="82">
        <v>157.08693339000001</v>
      </c>
      <c r="H40" s="82"/>
      <c r="I40" s="72">
        <v>23.60789728</v>
      </c>
      <c r="J40" s="72">
        <v>0</v>
      </c>
      <c r="K40" s="72">
        <v>0</v>
      </c>
      <c r="L40" s="82">
        <v>23.60789728</v>
      </c>
      <c r="M40" s="82"/>
      <c r="N40" s="377">
        <v>-133.47903611000001</v>
      </c>
    </row>
    <row r="41" spans="1:14" ht="15" customHeight="1" x14ac:dyDescent="0.25">
      <c r="A41" s="77">
        <v>44</v>
      </c>
      <c r="B41" s="70" t="s">
        <v>108</v>
      </c>
      <c r="C41" s="72">
        <v>0</v>
      </c>
      <c r="D41" s="72">
        <v>246.66345717999997</v>
      </c>
      <c r="E41" s="72">
        <v>0</v>
      </c>
      <c r="F41" s="72">
        <v>0</v>
      </c>
      <c r="G41" s="82">
        <v>246.66345717999997</v>
      </c>
      <c r="H41" s="82"/>
      <c r="I41" s="72">
        <v>69.941305029999995</v>
      </c>
      <c r="J41" s="72">
        <v>0</v>
      </c>
      <c r="K41" s="72">
        <v>0</v>
      </c>
      <c r="L41" s="82">
        <v>69.941305029999995</v>
      </c>
      <c r="M41" s="82"/>
      <c r="N41" s="377">
        <v>-176.72215214999997</v>
      </c>
    </row>
    <row r="42" spans="1:14" ht="15" customHeight="1" x14ac:dyDescent="0.25">
      <c r="A42" s="77">
        <v>45</v>
      </c>
      <c r="B42" s="70" t="s">
        <v>110</v>
      </c>
      <c r="C42" s="72">
        <v>14.200055860000003</v>
      </c>
      <c r="D42" s="72">
        <v>90.685249769999999</v>
      </c>
      <c r="E42" s="72">
        <v>1</v>
      </c>
      <c r="F42" s="72">
        <v>17.067383419999999</v>
      </c>
      <c r="G42" s="82">
        <v>122.95268905</v>
      </c>
      <c r="H42" s="82"/>
      <c r="I42" s="72">
        <v>50.465947440000008</v>
      </c>
      <c r="J42" s="72">
        <v>6.0309980699999999</v>
      </c>
      <c r="K42" s="72">
        <v>15.578372959999999</v>
      </c>
      <c r="L42" s="82">
        <v>72.075318470000013</v>
      </c>
      <c r="M42" s="82"/>
      <c r="N42" s="377">
        <v>-50.87737057999999</v>
      </c>
    </row>
    <row r="43" spans="1:14" ht="15" customHeight="1" x14ac:dyDescent="0.25">
      <c r="A43" s="77">
        <v>46</v>
      </c>
      <c r="B43" s="70" t="s">
        <v>112</v>
      </c>
      <c r="C43" s="72">
        <v>0</v>
      </c>
      <c r="D43" s="72">
        <v>0</v>
      </c>
      <c r="E43" s="72">
        <v>0</v>
      </c>
      <c r="F43" s="72">
        <v>0</v>
      </c>
      <c r="G43" s="82">
        <v>0</v>
      </c>
      <c r="H43" s="82"/>
      <c r="I43" s="72">
        <v>4.9228787399999998</v>
      </c>
      <c r="J43" s="72">
        <v>0</v>
      </c>
      <c r="K43" s="72">
        <v>0</v>
      </c>
      <c r="L43" s="82">
        <v>4.9228787399999998</v>
      </c>
      <c r="M43" s="82"/>
      <c r="N43" s="377">
        <v>4.9228787399999998</v>
      </c>
    </row>
    <row r="44" spans="1:14" ht="15" customHeight="1" x14ac:dyDescent="0.25">
      <c r="A44" s="78" t="s">
        <v>113</v>
      </c>
      <c r="B44" s="43"/>
      <c r="C44" s="341">
        <v>938.57733197999994</v>
      </c>
      <c r="D44" s="341">
        <v>0</v>
      </c>
      <c r="E44" s="341">
        <v>0</v>
      </c>
      <c r="F44" s="341">
        <v>0</v>
      </c>
      <c r="G44" s="341">
        <v>938.57733197999994</v>
      </c>
      <c r="H44" s="64"/>
      <c r="I44" s="341">
        <v>15.971516749999999</v>
      </c>
      <c r="J44" s="341">
        <v>0</v>
      </c>
      <c r="K44" s="341">
        <v>0</v>
      </c>
      <c r="L44" s="341">
        <v>15.971516749999999</v>
      </c>
      <c r="M44" s="64"/>
      <c r="N44" s="295">
        <v>-922.60581522999996</v>
      </c>
    </row>
    <row r="45" spans="1:14" ht="15" customHeight="1" x14ac:dyDescent="0.25">
      <c r="A45" s="77">
        <v>51</v>
      </c>
      <c r="B45" s="70" t="s">
        <v>115</v>
      </c>
      <c r="C45" s="82">
        <v>0</v>
      </c>
      <c r="D45" s="82">
        <v>0</v>
      </c>
      <c r="E45" s="82">
        <v>0</v>
      </c>
      <c r="F45" s="82">
        <v>0</v>
      </c>
      <c r="G45" s="72">
        <v>0</v>
      </c>
      <c r="H45" s="72"/>
      <c r="I45" s="72">
        <v>15.971516749999999</v>
      </c>
      <c r="J45" s="72">
        <v>0</v>
      </c>
      <c r="K45" s="72">
        <v>0</v>
      </c>
      <c r="L45" s="82">
        <v>15.971516749999999</v>
      </c>
      <c r="M45" s="82"/>
      <c r="N45" s="377">
        <v>15.971516749999999</v>
      </c>
    </row>
    <row r="46" spans="1:14" ht="15" customHeight="1" x14ac:dyDescent="0.25">
      <c r="A46" s="87">
        <v>58</v>
      </c>
      <c r="B46" s="88" t="s">
        <v>117</v>
      </c>
      <c r="C46" s="138">
        <v>938.57733197999994</v>
      </c>
      <c r="D46" s="138">
        <v>0</v>
      </c>
      <c r="E46" s="138">
        <v>0</v>
      </c>
      <c r="F46" s="138">
        <v>0</v>
      </c>
      <c r="G46" s="90">
        <v>938.57733197999994</v>
      </c>
      <c r="H46" s="72"/>
      <c r="I46" s="90">
        <v>0</v>
      </c>
      <c r="J46" s="90">
        <v>0</v>
      </c>
      <c r="K46" s="90">
        <v>0</v>
      </c>
      <c r="L46" s="138">
        <v>0</v>
      </c>
      <c r="M46" s="82"/>
      <c r="N46" s="378">
        <v>-938.57733197999994</v>
      </c>
    </row>
    <row r="47" spans="1:14" ht="15" customHeight="1" x14ac:dyDescent="0.25">
      <c r="A47" s="95" t="s">
        <v>118</v>
      </c>
      <c r="B47" s="96"/>
      <c r="C47" s="341">
        <v>1.0328348000000001</v>
      </c>
      <c r="D47" s="341">
        <v>2045.1473420399998</v>
      </c>
      <c r="E47" s="341">
        <v>0</v>
      </c>
      <c r="F47" s="341">
        <v>0</v>
      </c>
      <c r="G47" s="341">
        <v>2046.1801768399998</v>
      </c>
      <c r="H47" s="64"/>
      <c r="I47" s="341">
        <v>76.623185489999997</v>
      </c>
      <c r="J47" s="341">
        <v>0</v>
      </c>
      <c r="K47" s="341">
        <v>0</v>
      </c>
      <c r="L47" s="341">
        <v>76.623185489999997</v>
      </c>
      <c r="M47" s="169"/>
      <c r="N47" s="379">
        <v>-1969.5569913499999</v>
      </c>
    </row>
    <row r="48" spans="1:14" ht="15" customHeight="1" x14ac:dyDescent="0.25">
      <c r="A48" s="33">
        <v>20</v>
      </c>
      <c r="B48" s="31" t="s">
        <v>76</v>
      </c>
      <c r="C48" s="82">
        <v>0.98522489999999996</v>
      </c>
      <c r="D48" s="82">
        <v>657.84573622999983</v>
      </c>
      <c r="E48" s="82">
        <v>0</v>
      </c>
      <c r="F48" s="82">
        <v>0</v>
      </c>
      <c r="G48" s="82">
        <v>658.83096112999988</v>
      </c>
      <c r="H48" s="82"/>
      <c r="I48" s="72">
        <v>0</v>
      </c>
      <c r="J48" s="72">
        <v>0</v>
      </c>
      <c r="K48" s="72">
        <v>0</v>
      </c>
      <c r="L48" s="82">
        <v>0</v>
      </c>
      <c r="M48" s="82"/>
      <c r="N48" s="377">
        <v>-658.83096112999988</v>
      </c>
    </row>
    <row r="49" spans="1:14" ht="15" customHeight="1" x14ac:dyDescent="0.25">
      <c r="A49" s="33">
        <v>22</v>
      </c>
      <c r="B49" s="31" t="s">
        <v>80</v>
      </c>
      <c r="C49" s="82">
        <v>0</v>
      </c>
      <c r="D49" s="82">
        <v>957.57786863999991</v>
      </c>
      <c r="E49" s="82">
        <v>0</v>
      </c>
      <c r="F49" s="82">
        <v>0</v>
      </c>
      <c r="G49" s="82">
        <v>957.57786863999991</v>
      </c>
      <c r="H49" s="82"/>
      <c r="I49" s="72">
        <v>6.6818804600000004</v>
      </c>
      <c r="J49" s="72">
        <v>0</v>
      </c>
      <c r="K49" s="72">
        <v>0</v>
      </c>
      <c r="L49" s="82">
        <v>6.6818804600000004</v>
      </c>
      <c r="M49" s="82"/>
      <c r="N49" s="377">
        <v>-950.8959881799999</v>
      </c>
    </row>
    <row r="50" spans="1:14" ht="15" customHeight="1" x14ac:dyDescent="0.25">
      <c r="A50" s="33">
        <v>24</v>
      </c>
      <c r="B50" s="31" t="s">
        <v>84</v>
      </c>
      <c r="C50" s="82">
        <v>0</v>
      </c>
      <c r="D50" s="82">
        <v>150.76930993000002</v>
      </c>
      <c r="E50" s="82">
        <v>0</v>
      </c>
      <c r="F50" s="82">
        <v>0</v>
      </c>
      <c r="G50" s="82">
        <v>150.76930993000002</v>
      </c>
      <c r="H50" s="82"/>
      <c r="I50" s="72">
        <v>0</v>
      </c>
      <c r="J50" s="72">
        <v>0</v>
      </c>
      <c r="K50" s="72">
        <v>0</v>
      </c>
      <c r="L50" s="82">
        <v>0</v>
      </c>
      <c r="M50" s="82"/>
      <c r="N50" s="377">
        <v>-150.76930993000002</v>
      </c>
    </row>
    <row r="51" spans="1:14" ht="15" customHeight="1" x14ac:dyDescent="0.25">
      <c r="A51" s="33">
        <v>42</v>
      </c>
      <c r="B51" s="31" t="s">
        <v>104</v>
      </c>
      <c r="C51" s="82">
        <v>4.7609899999999997E-2</v>
      </c>
      <c r="D51" s="82">
        <v>32.707999569999998</v>
      </c>
      <c r="E51" s="82">
        <v>0</v>
      </c>
      <c r="F51" s="82">
        <v>0</v>
      </c>
      <c r="G51" s="82">
        <v>32.755609469999996</v>
      </c>
      <c r="H51" s="82"/>
      <c r="I51" s="72">
        <v>0</v>
      </c>
      <c r="J51" s="72">
        <v>0</v>
      </c>
      <c r="K51" s="72">
        <v>0</v>
      </c>
      <c r="L51" s="82">
        <v>0</v>
      </c>
      <c r="M51" s="82"/>
      <c r="N51" s="377">
        <v>-32.755609469999996</v>
      </c>
    </row>
    <row r="52" spans="1:14" ht="15" customHeight="1" x14ac:dyDescent="0.25">
      <c r="A52" s="33">
        <v>44</v>
      </c>
      <c r="B52" s="31" t="s">
        <v>108</v>
      </c>
      <c r="C52" s="82">
        <v>0</v>
      </c>
      <c r="D52" s="82">
        <v>246.24642766999997</v>
      </c>
      <c r="E52" s="82">
        <v>0</v>
      </c>
      <c r="F52" s="82">
        <v>0</v>
      </c>
      <c r="G52" s="82">
        <v>246.24642766999997</v>
      </c>
      <c r="H52" s="82"/>
      <c r="I52" s="72">
        <v>69.941305029999995</v>
      </c>
      <c r="J52" s="72">
        <v>0</v>
      </c>
      <c r="K52" s="72">
        <v>0</v>
      </c>
      <c r="L52" s="82">
        <v>69.941305029999995</v>
      </c>
      <c r="M52" s="82"/>
      <c r="N52" s="377">
        <v>-176.30512263999998</v>
      </c>
    </row>
    <row r="53" spans="1:14" ht="15" customHeight="1" x14ac:dyDescent="0.25">
      <c r="A53" s="33">
        <v>45</v>
      </c>
      <c r="B53" s="31" t="s">
        <v>110</v>
      </c>
      <c r="C53" s="82">
        <v>0</v>
      </c>
      <c r="D53" s="82">
        <v>0</v>
      </c>
      <c r="E53" s="82">
        <v>0</v>
      </c>
      <c r="F53" s="82">
        <v>0</v>
      </c>
      <c r="G53" s="82">
        <v>0</v>
      </c>
      <c r="H53" s="82"/>
      <c r="I53" s="72">
        <v>0</v>
      </c>
      <c r="J53" s="72">
        <v>0</v>
      </c>
      <c r="K53" s="72">
        <v>0</v>
      </c>
      <c r="L53" s="82">
        <v>0</v>
      </c>
      <c r="M53" s="82"/>
      <c r="N53" s="377">
        <v>0</v>
      </c>
    </row>
    <row r="54" spans="1:14" ht="15" customHeight="1" x14ac:dyDescent="0.25">
      <c r="A54" s="313">
        <v>46</v>
      </c>
      <c r="B54" s="106" t="s">
        <v>112</v>
      </c>
      <c r="C54" s="138">
        <v>0</v>
      </c>
      <c r="D54" s="138">
        <v>0</v>
      </c>
      <c r="E54" s="138">
        <v>0</v>
      </c>
      <c r="F54" s="138">
        <v>0</v>
      </c>
      <c r="G54" s="138">
        <v>0</v>
      </c>
      <c r="H54" s="138"/>
      <c r="I54" s="90">
        <v>0</v>
      </c>
      <c r="J54" s="90">
        <v>0</v>
      </c>
      <c r="K54" s="90">
        <v>0</v>
      </c>
      <c r="L54" s="138">
        <v>0</v>
      </c>
      <c r="M54" s="138"/>
      <c r="N54" s="378">
        <v>0</v>
      </c>
    </row>
  </sheetData>
  <mergeCells count="6">
    <mergeCell ref="A1:N1"/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5F055-E96D-4BD9-B612-FAC6DB9D1196}">
  <sheetPr codeName="Tabelle22">
    <pageSetUpPr fitToPage="1"/>
  </sheetPr>
  <dimension ref="A1:N54"/>
  <sheetViews>
    <sheetView showGridLines="0" zoomScaleNormal="100" workbookViewId="0">
      <selection sqref="A1:N1"/>
    </sheetView>
  </sheetViews>
  <sheetFormatPr baseColWidth="10" defaultColWidth="9.875" defaultRowHeight="15.75" x14ac:dyDescent="0.25"/>
  <cols>
    <col min="1" max="1" width="3" customWidth="1"/>
    <col min="2" max="2" width="34.12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 x14ac:dyDescent="0.25">
      <c r="A1" s="546" t="s">
        <v>351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</row>
    <row r="2" spans="1:14" ht="12.75" customHeight="1" x14ac:dyDescent="0.25">
      <c r="A2" s="547" t="s">
        <v>299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</row>
    <row r="3" spans="1:14" ht="12.75" customHeight="1" x14ac:dyDescent="0.25">
      <c r="A3" s="367"/>
      <c r="B3" s="367"/>
      <c r="C3" s="367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 x14ac:dyDescent="0.25">
      <c r="A4" s="548" t="s">
        <v>300</v>
      </c>
      <c r="B4" s="548"/>
      <c r="C4" s="550" t="s">
        <v>301</v>
      </c>
      <c r="D4" s="550"/>
      <c r="E4" s="550"/>
      <c r="F4" s="550"/>
      <c r="G4" s="550"/>
      <c r="H4" s="368"/>
      <c r="I4" s="507" t="s">
        <v>302</v>
      </c>
      <c r="J4" s="507"/>
      <c r="K4" s="507"/>
      <c r="L4" s="507"/>
      <c r="M4" s="113"/>
      <c r="N4" s="551" t="s">
        <v>303</v>
      </c>
    </row>
    <row r="5" spans="1:14" ht="48" x14ac:dyDescent="0.25">
      <c r="A5" s="549"/>
      <c r="B5" s="549"/>
      <c r="C5" s="369" t="s">
        <v>304</v>
      </c>
      <c r="D5" s="370" t="s">
        <v>305</v>
      </c>
      <c r="E5" s="370" t="s">
        <v>306</v>
      </c>
      <c r="F5" s="370" t="s">
        <v>307</v>
      </c>
      <c r="G5" s="370" t="s">
        <v>308</v>
      </c>
      <c r="H5" s="49"/>
      <c r="I5" s="371" t="s">
        <v>309</v>
      </c>
      <c r="J5" s="370" t="s">
        <v>306</v>
      </c>
      <c r="K5" s="370" t="s">
        <v>307</v>
      </c>
      <c r="L5" s="370" t="s">
        <v>308</v>
      </c>
      <c r="M5" s="370"/>
      <c r="N5" s="552"/>
    </row>
    <row r="6" spans="1:14" ht="15" customHeight="1" x14ac:dyDescent="0.25">
      <c r="A6" s="372" t="s">
        <v>310</v>
      </c>
      <c r="B6" s="373"/>
      <c r="C6" s="374">
        <v>16700.850646399998</v>
      </c>
      <c r="D6" s="374">
        <v>52155.599255920002</v>
      </c>
      <c r="E6" s="374">
        <v>817.2773805700001</v>
      </c>
      <c r="F6" s="374">
        <v>169.02926728</v>
      </c>
      <c r="G6" s="374">
        <v>69842.756550170001</v>
      </c>
      <c r="H6" s="375"/>
      <c r="I6" s="374">
        <v>53691.68019657</v>
      </c>
      <c r="J6" s="374">
        <v>14.997626200000003</v>
      </c>
      <c r="K6" s="374">
        <v>85.982001700000012</v>
      </c>
      <c r="L6" s="374">
        <v>53792.65982447</v>
      </c>
      <c r="M6" s="375"/>
      <c r="N6" s="374">
        <v>-16050.096725700001</v>
      </c>
    </row>
    <row r="7" spans="1:14" ht="15" customHeight="1" x14ac:dyDescent="0.25">
      <c r="A7" s="61" t="s">
        <v>45</v>
      </c>
      <c r="B7" s="62"/>
      <c r="C7" s="341">
        <v>6355.9095480799997</v>
      </c>
      <c r="D7" s="341">
        <v>1250.7884618200003</v>
      </c>
      <c r="E7" s="341">
        <v>752.06459928000015</v>
      </c>
      <c r="F7" s="341">
        <v>2.9751899000000002</v>
      </c>
      <c r="G7" s="341">
        <v>8361.7377990800014</v>
      </c>
      <c r="H7" s="64"/>
      <c r="I7" s="341">
        <v>37137.410902529999</v>
      </c>
      <c r="J7" s="341">
        <v>0.42615379000000003</v>
      </c>
      <c r="K7" s="341">
        <v>2.11251239</v>
      </c>
      <c r="L7" s="341">
        <v>37139.949568709999</v>
      </c>
      <c r="M7" s="64"/>
      <c r="N7" s="295">
        <v>28778.211769629997</v>
      </c>
    </row>
    <row r="8" spans="1:14" ht="15" customHeight="1" collapsed="1" x14ac:dyDescent="0.25">
      <c r="A8" s="69" t="s">
        <v>46</v>
      </c>
      <c r="B8" s="70" t="s">
        <v>47</v>
      </c>
      <c r="C8" s="72">
        <v>7.1693529899999984</v>
      </c>
      <c r="D8" s="72">
        <v>0</v>
      </c>
      <c r="E8" s="72">
        <v>0.1076178</v>
      </c>
      <c r="F8" s="72">
        <v>0</v>
      </c>
      <c r="G8" s="72">
        <v>7.2769707899999982</v>
      </c>
      <c r="H8" s="72"/>
      <c r="I8" s="72">
        <v>6.112939999999999E-3</v>
      </c>
      <c r="J8" s="72">
        <v>0</v>
      </c>
      <c r="K8" s="72">
        <v>1.555E-3</v>
      </c>
      <c r="L8" s="72">
        <v>7.667939999999999E-3</v>
      </c>
      <c r="M8" s="72"/>
      <c r="N8" s="376">
        <v>-7.2693028499999981</v>
      </c>
    </row>
    <row r="9" spans="1:14" ht="15" customHeight="1" x14ac:dyDescent="0.25">
      <c r="A9" s="69" t="s">
        <v>48</v>
      </c>
      <c r="B9" s="70" t="s">
        <v>49</v>
      </c>
      <c r="C9" s="72">
        <v>111.36441173000001</v>
      </c>
      <c r="D9" s="72">
        <v>25.057656119999994</v>
      </c>
      <c r="E9" s="72">
        <v>1.24380662</v>
      </c>
      <c r="F9" s="72">
        <v>4.274E-2</v>
      </c>
      <c r="G9" s="72">
        <v>137.70861447000001</v>
      </c>
      <c r="H9" s="72"/>
      <c r="I9" s="72">
        <v>1.0506680799999994</v>
      </c>
      <c r="J9" s="72">
        <v>0</v>
      </c>
      <c r="K9" s="72">
        <v>2.5417850000000002E-2</v>
      </c>
      <c r="L9" s="72">
        <v>1.0760859299999994</v>
      </c>
      <c r="M9" s="72"/>
      <c r="N9" s="376">
        <v>-136.63252854000001</v>
      </c>
    </row>
    <row r="10" spans="1:14" ht="15" customHeight="1" x14ac:dyDescent="0.25">
      <c r="A10" s="69" t="s">
        <v>50</v>
      </c>
      <c r="B10" s="70" t="s">
        <v>51</v>
      </c>
      <c r="C10" s="72">
        <v>10.261372919999999</v>
      </c>
      <c r="D10" s="72">
        <v>0.95134414999999994</v>
      </c>
      <c r="E10" s="72">
        <v>2.1134750000000001E-2</v>
      </c>
      <c r="F10" s="72">
        <v>0</v>
      </c>
      <c r="G10" s="72">
        <v>11.23385182</v>
      </c>
      <c r="H10" s="72"/>
      <c r="I10" s="72">
        <v>9.4423859999999998E-2</v>
      </c>
      <c r="J10" s="72">
        <v>0</v>
      </c>
      <c r="K10" s="72">
        <v>3.1886900000000001E-3</v>
      </c>
      <c r="L10" s="72">
        <v>9.7612549999999992E-2</v>
      </c>
      <c r="M10" s="72"/>
      <c r="N10" s="376">
        <v>-11.136239270000001</v>
      </c>
    </row>
    <row r="11" spans="1:14" ht="15" customHeight="1" x14ac:dyDescent="0.25">
      <c r="A11" s="69" t="s">
        <v>52</v>
      </c>
      <c r="B11" s="70" t="s">
        <v>53</v>
      </c>
      <c r="C11" s="72">
        <v>14.459927739999998</v>
      </c>
      <c r="D11" s="72">
        <v>4.2700000000000004E-3</v>
      </c>
      <c r="E11" s="72">
        <v>1.32E-2</v>
      </c>
      <c r="F11" s="72">
        <v>0</v>
      </c>
      <c r="G11" s="72">
        <v>14.477397739999997</v>
      </c>
      <c r="H11" s="72"/>
      <c r="I11" s="72">
        <v>1.27542E-3</v>
      </c>
      <c r="J11" s="72">
        <v>0</v>
      </c>
      <c r="K11" s="72">
        <v>5.1566700000000004E-3</v>
      </c>
      <c r="L11" s="72">
        <v>6.4320900000000006E-3</v>
      </c>
      <c r="M11" s="72"/>
      <c r="N11" s="376">
        <v>-14.470965649999997</v>
      </c>
    </row>
    <row r="12" spans="1:14" ht="15" customHeight="1" x14ac:dyDescent="0.25">
      <c r="A12" s="69" t="s">
        <v>54</v>
      </c>
      <c r="B12" s="70" t="s">
        <v>55</v>
      </c>
      <c r="C12" s="72">
        <v>8.8094380299999973</v>
      </c>
      <c r="D12" s="72">
        <v>0.47963797000000008</v>
      </c>
      <c r="E12" s="72">
        <v>7.4701149999999994E-2</v>
      </c>
      <c r="F12" s="72">
        <v>6.0000000000000001E-3</v>
      </c>
      <c r="G12" s="72">
        <v>9.3697771499999973</v>
      </c>
      <c r="H12" s="72"/>
      <c r="I12" s="72">
        <v>7.8499889999999989E-2</v>
      </c>
      <c r="J12" s="72">
        <v>0</v>
      </c>
      <c r="K12" s="72">
        <v>3.8700000000000002E-3</v>
      </c>
      <c r="L12" s="72">
        <v>8.2369889999999987E-2</v>
      </c>
      <c r="M12" s="72"/>
      <c r="N12" s="376">
        <v>-9.2874072599999966</v>
      </c>
    </row>
    <row r="13" spans="1:14" ht="15" customHeight="1" x14ac:dyDescent="0.25">
      <c r="A13" s="69" t="s">
        <v>56</v>
      </c>
      <c r="B13" s="70" t="s">
        <v>57</v>
      </c>
      <c r="C13" s="72">
        <v>25.989847000000015</v>
      </c>
      <c r="D13" s="72">
        <v>0.10047191</v>
      </c>
      <c r="E13" s="72">
        <v>1.9665200000000001E-2</v>
      </c>
      <c r="F13" s="72">
        <v>1.0999999999999999E-2</v>
      </c>
      <c r="G13" s="72">
        <v>26.120984110000013</v>
      </c>
      <c r="H13" s="72"/>
      <c r="I13" s="72">
        <v>6.7989179999999996E-2</v>
      </c>
      <c r="J13" s="72">
        <v>0</v>
      </c>
      <c r="K13" s="72">
        <v>9.3594400000000001E-3</v>
      </c>
      <c r="L13" s="72">
        <v>7.7348619999999993E-2</v>
      </c>
      <c r="M13" s="72"/>
      <c r="N13" s="376">
        <v>-26.043635490000014</v>
      </c>
    </row>
    <row r="14" spans="1:14" ht="15" customHeight="1" x14ac:dyDescent="0.25">
      <c r="A14" s="77">
        <v>10</v>
      </c>
      <c r="B14" s="70" t="s">
        <v>59</v>
      </c>
      <c r="C14" s="72">
        <v>132.46740517000003</v>
      </c>
      <c r="D14" s="72">
        <v>274.02412916000014</v>
      </c>
      <c r="E14" s="72">
        <v>0.23127227000000006</v>
      </c>
      <c r="F14" s="72">
        <v>2.0299999999999999E-2</v>
      </c>
      <c r="G14" s="72">
        <v>406.74310660000015</v>
      </c>
      <c r="H14" s="72"/>
      <c r="I14" s="72">
        <v>2.9148713499999999</v>
      </c>
      <c r="J14" s="72">
        <v>1.3604400000000001E-3</v>
      </c>
      <c r="K14" s="72">
        <v>3.2506369999999993E-2</v>
      </c>
      <c r="L14" s="72">
        <v>2.94873816</v>
      </c>
      <c r="M14" s="72"/>
      <c r="N14" s="376">
        <v>-403.79436844000014</v>
      </c>
    </row>
    <row r="15" spans="1:14" ht="15" customHeight="1" x14ac:dyDescent="0.25">
      <c r="A15" s="77">
        <v>11</v>
      </c>
      <c r="B15" s="70" t="s">
        <v>61</v>
      </c>
      <c r="C15" s="72">
        <v>2270.8801288599989</v>
      </c>
      <c r="D15" s="72">
        <v>61.47890849000003</v>
      </c>
      <c r="E15" s="72">
        <v>14.434099779999997</v>
      </c>
      <c r="F15" s="72">
        <v>1.01242049</v>
      </c>
      <c r="G15" s="72">
        <v>2347.8055576199986</v>
      </c>
      <c r="H15" s="72"/>
      <c r="I15" s="72">
        <v>100.52472700000004</v>
      </c>
      <c r="J15" s="72">
        <v>0.31831287999999996</v>
      </c>
      <c r="K15" s="72">
        <v>0.42090424000000004</v>
      </c>
      <c r="L15" s="72">
        <v>101.26394412000003</v>
      </c>
      <c r="M15" s="72"/>
      <c r="N15" s="376">
        <v>-2246.5416134999987</v>
      </c>
    </row>
    <row r="16" spans="1:14" ht="15" customHeight="1" x14ac:dyDescent="0.25">
      <c r="A16" s="77">
        <v>12</v>
      </c>
      <c r="B16" s="70" t="s">
        <v>63</v>
      </c>
      <c r="C16" s="72">
        <v>155.6700303400001</v>
      </c>
      <c r="D16" s="72">
        <v>126.56844339</v>
      </c>
      <c r="E16" s="72">
        <v>1.6157075000000003</v>
      </c>
      <c r="F16" s="72">
        <v>1.0135710000000001E-2</v>
      </c>
      <c r="G16" s="72">
        <v>283.86431694000009</v>
      </c>
      <c r="H16" s="72"/>
      <c r="I16" s="72">
        <v>4.0122268600000002</v>
      </c>
      <c r="J16" s="72">
        <v>4.8501229999999999E-2</v>
      </c>
      <c r="K16" s="72">
        <v>1.26108E-2</v>
      </c>
      <c r="L16" s="72">
        <v>4.0733388900000005</v>
      </c>
      <c r="M16" s="72"/>
      <c r="N16" s="376">
        <v>-279.79097805000009</v>
      </c>
    </row>
    <row r="17" spans="1:14" ht="15" customHeight="1" x14ac:dyDescent="0.25">
      <c r="A17" s="77">
        <v>13</v>
      </c>
      <c r="B17" s="70" t="s">
        <v>65</v>
      </c>
      <c r="C17" s="72">
        <v>1216.5160743000001</v>
      </c>
      <c r="D17" s="72">
        <v>72.431124740000016</v>
      </c>
      <c r="E17" s="72">
        <v>5.5802965499999999</v>
      </c>
      <c r="F17" s="72">
        <v>2.7299999999999998E-2</v>
      </c>
      <c r="G17" s="72">
        <v>1294.5547955900001</v>
      </c>
      <c r="H17" s="72"/>
      <c r="I17" s="72">
        <v>783.60542694999958</v>
      </c>
      <c r="J17" s="72">
        <v>2.3779999999999999E-2</v>
      </c>
      <c r="K17" s="72">
        <v>2.9187459999999998E-2</v>
      </c>
      <c r="L17" s="72">
        <v>783.65839440999957</v>
      </c>
      <c r="M17" s="72"/>
      <c r="N17" s="376">
        <v>-510.89640118000057</v>
      </c>
    </row>
    <row r="18" spans="1:14" ht="15" customHeight="1" x14ac:dyDescent="0.25">
      <c r="A18" s="77">
        <v>14</v>
      </c>
      <c r="B18" s="70" t="s">
        <v>67</v>
      </c>
      <c r="C18" s="72">
        <v>1532.7206054499998</v>
      </c>
      <c r="D18" s="72">
        <v>47.273208919999995</v>
      </c>
      <c r="E18" s="72">
        <v>728.07383195000011</v>
      </c>
      <c r="F18" s="72">
        <v>1.3302</v>
      </c>
      <c r="G18" s="72">
        <v>2309.3978463199996</v>
      </c>
      <c r="H18" s="72"/>
      <c r="I18" s="72">
        <v>29.219056190000014</v>
      </c>
      <c r="J18" s="72">
        <v>0</v>
      </c>
      <c r="K18" s="72">
        <v>1.1150920799999999</v>
      </c>
      <c r="L18" s="72">
        <v>30.334148270000014</v>
      </c>
      <c r="M18" s="72"/>
      <c r="N18" s="376">
        <v>-2279.0636980499994</v>
      </c>
    </row>
    <row r="19" spans="1:14" ht="15" customHeight="1" x14ac:dyDescent="0.25">
      <c r="A19" s="77">
        <v>15</v>
      </c>
      <c r="B19" s="70" t="s">
        <v>69</v>
      </c>
      <c r="C19" s="72">
        <v>731.78306822000138</v>
      </c>
      <c r="D19" s="72">
        <v>115.00288834000001</v>
      </c>
      <c r="E19" s="72">
        <v>0.23540612</v>
      </c>
      <c r="F19" s="72">
        <v>0.48748069999999988</v>
      </c>
      <c r="G19" s="72">
        <v>847.50884338000139</v>
      </c>
      <c r="H19" s="72"/>
      <c r="I19" s="72">
        <v>142.55235063000006</v>
      </c>
      <c r="J19" s="72">
        <v>3.4199239999999999E-2</v>
      </c>
      <c r="K19" s="72">
        <v>0.42577678999999996</v>
      </c>
      <c r="L19" s="72">
        <v>143.01232666000004</v>
      </c>
      <c r="M19" s="72"/>
      <c r="N19" s="376">
        <v>-704.49651672000141</v>
      </c>
    </row>
    <row r="20" spans="1:14" ht="15" customHeight="1" x14ac:dyDescent="0.25">
      <c r="A20" s="77">
        <v>16</v>
      </c>
      <c r="B20" s="70" t="s">
        <v>70</v>
      </c>
      <c r="C20" s="72">
        <v>0</v>
      </c>
      <c r="D20" s="72">
        <v>0</v>
      </c>
      <c r="E20" s="72">
        <v>0</v>
      </c>
      <c r="F20" s="72">
        <v>0</v>
      </c>
      <c r="G20" s="72">
        <v>0</v>
      </c>
      <c r="H20" s="72"/>
      <c r="I20" s="72">
        <v>36034.901192240002</v>
      </c>
      <c r="J20" s="72">
        <v>0</v>
      </c>
      <c r="K20" s="72">
        <v>0</v>
      </c>
      <c r="L20" s="72">
        <v>36034.901192240002</v>
      </c>
      <c r="M20" s="72"/>
      <c r="N20" s="376">
        <v>36034.901192240002</v>
      </c>
    </row>
    <row r="21" spans="1:14" ht="15" customHeight="1" x14ac:dyDescent="0.25">
      <c r="A21" s="77">
        <v>17</v>
      </c>
      <c r="B21" s="70" t="s">
        <v>72</v>
      </c>
      <c r="C21" s="72">
        <v>41.202838129999989</v>
      </c>
      <c r="D21" s="72">
        <v>173.63528693000006</v>
      </c>
      <c r="E21" s="72">
        <v>0.29453257999999999</v>
      </c>
      <c r="F21" s="72">
        <v>2.2613000000000001E-2</v>
      </c>
      <c r="G21" s="72">
        <v>215.15527064000005</v>
      </c>
      <c r="H21" s="72"/>
      <c r="I21" s="72">
        <v>14.498024499999998</v>
      </c>
      <c r="J21" s="72">
        <v>0</v>
      </c>
      <c r="K21" s="72">
        <v>1.1102000000000001E-2</v>
      </c>
      <c r="L21" s="72">
        <v>14.509126499999997</v>
      </c>
      <c r="M21" s="72"/>
      <c r="N21" s="376">
        <v>-200.64614414000005</v>
      </c>
    </row>
    <row r="22" spans="1:14" ht="15" customHeight="1" x14ac:dyDescent="0.25">
      <c r="A22" s="77">
        <v>18</v>
      </c>
      <c r="B22" s="70" t="s">
        <v>74</v>
      </c>
      <c r="C22" s="72">
        <v>96.615047199999921</v>
      </c>
      <c r="D22" s="72">
        <v>353.7810917000001</v>
      </c>
      <c r="E22" s="72">
        <v>0.11932701</v>
      </c>
      <c r="F22" s="72">
        <v>5.0000000000000001E-3</v>
      </c>
      <c r="G22" s="72">
        <v>450.52046591000004</v>
      </c>
      <c r="H22" s="72"/>
      <c r="I22" s="72">
        <v>23.884057439999999</v>
      </c>
      <c r="J22" s="72">
        <v>0</v>
      </c>
      <c r="K22" s="72">
        <v>1.6785000000000005E-2</v>
      </c>
      <c r="L22" s="72">
        <v>23.900842439999998</v>
      </c>
      <c r="M22" s="72"/>
      <c r="N22" s="376">
        <v>-426.61962347000002</v>
      </c>
    </row>
    <row r="23" spans="1:14" ht="15" customHeight="1" x14ac:dyDescent="0.25">
      <c r="A23" s="78" t="s">
        <v>75</v>
      </c>
      <c r="B23" s="43"/>
      <c r="C23" s="341">
        <v>719.80293070000016</v>
      </c>
      <c r="D23" s="341">
        <v>33682.990690110004</v>
      </c>
      <c r="E23" s="341">
        <v>0.89544579999999996</v>
      </c>
      <c r="F23" s="341">
        <v>85.907166919999995</v>
      </c>
      <c r="G23" s="341">
        <v>34489.596233529999</v>
      </c>
      <c r="H23" s="64"/>
      <c r="I23" s="341">
        <v>12702.44352544</v>
      </c>
      <c r="J23" s="341">
        <v>0</v>
      </c>
      <c r="K23" s="341">
        <v>52.162717600000001</v>
      </c>
      <c r="L23" s="341">
        <v>12754.606243040002</v>
      </c>
      <c r="M23" s="64"/>
      <c r="N23" s="295">
        <v>-21734.989990489998</v>
      </c>
    </row>
    <row r="24" spans="1:14" ht="15" customHeight="1" x14ac:dyDescent="0.25">
      <c r="A24" s="77">
        <v>20</v>
      </c>
      <c r="B24" s="70" t="s">
        <v>76</v>
      </c>
      <c r="C24" s="72">
        <v>185.91529697000004</v>
      </c>
      <c r="D24" s="72">
        <v>5784.8197132999994</v>
      </c>
      <c r="E24" s="72">
        <v>1.6599800000000001E-2</v>
      </c>
      <c r="F24" s="72">
        <v>3.5000000000000001E-3</v>
      </c>
      <c r="G24" s="72">
        <v>5970.7551100699993</v>
      </c>
      <c r="H24" s="72"/>
      <c r="I24" s="72">
        <v>5797.0613582900005</v>
      </c>
      <c r="J24" s="72">
        <v>0</v>
      </c>
      <c r="K24" s="72">
        <v>1.9315979999999996E-2</v>
      </c>
      <c r="L24" s="72">
        <v>5797.0806742700006</v>
      </c>
      <c r="M24" s="72"/>
      <c r="N24" s="376">
        <v>-173.67443579999872</v>
      </c>
    </row>
    <row r="25" spans="1:14" ht="15" customHeight="1" x14ac:dyDescent="0.25">
      <c r="A25" s="77">
        <v>21</v>
      </c>
      <c r="B25" s="70" t="s">
        <v>78</v>
      </c>
      <c r="C25" s="72">
        <v>127.65241447000011</v>
      </c>
      <c r="D25" s="72">
        <v>3045.2851609200015</v>
      </c>
      <c r="E25" s="72">
        <v>0.86807959999999995</v>
      </c>
      <c r="F25" s="72">
        <v>2.4568358200000002</v>
      </c>
      <c r="G25" s="72">
        <v>3176.2624908100015</v>
      </c>
      <c r="H25" s="72"/>
      <c r="I25" s="72">
        <v>642.14428455999985</v>
      </c>
      <c r="J25" s="72">
        <v>0</v>
      </c>
      <c r="K25" s="72">
        <v>0.26032606999999996</v>
      </c>
      <c r="L25" s="72">
        <v>642.40461062999987</v>
      </c>
      <c r="M25" s="72"/>
      <c r="N25" s="376">
        <v>-2533.8578801800018</v>
      </c>
    </row>
    <row r="26" spans="1:14" ht="15" customHeight="1" x14ac:dyDescent="0.25">
      <c r="A26" s="77">
        <v>22</v>
      </c>
      <c r="B26" s="70" t="s">
        <v>80</v>
      </c>
      <c r="C26" s="72">
        <v>0</v>
      </c>
      <c r="D26" s="72">
        <v>10752.277116570001</v>
      </c>
      <c r="E26" s="72">
        <v>0</v>
      </c>
      <c r="F26" s="72">
        <v>0</v>
      </c>
      <c r="G26" s="72">
        <v>10752.277116570001</v>
      </c>
      <c r="H26" s="72"/>
      <c r="I26" s="72">
        <v>37.717573969999997</v>
      </c>
      <c r="J26" s="72">
        <v>0</v>
      </c>
      <c r="K26" s="72">
        <v>0</v>
      </c>
      <c r="L26" s="72">
        <v>37.717573969999997</v>
      </c>
      <c r="M26" s="72"/>
      <c r="N26" s="376">
        <v>-10714.559542600002</v>
      </c>
    </row>
    <row r="27" spans="1:14" ht="15" customHeight="1" x14ac:dyDescent="0.25">
      <c r="A27" s="77">
        <v>23</v>
      </c>
      <c r="B27" s="70" t="s">
        <v>82</v>
      </c>
      <c r="C27" s="72">
        <v>0.21657408</v>
      </c>
      <c r="D27" s="72">
        <v>7596.9205875899997</v>
      </c>
      <c r="E27" s="72">
        <v>0</v>
      </c>
      <c r="F27" s="72">
        <v>7.0000000000000001E-3</v>
      </c>
      <c r="G27" s="72">
        <v>7597.1441616699994</v>
      </c>
      <c r="H27" s="72"/>
      <c r="I27" s="72">
        <v>1230.8984031299997</v>
      </c>
      <c r="J27" s="72">
        <v>0</v>
      </c>
      <c r="K27" s="72">
        <v>3.4390099999999993E-3</v>
      </c>
      <c r="L27" s="72">
        <v>1230.9018421399996</v>
      </c>
      <c r="M27" s="72"/>
      <c r="N27" s="376">
        <v>-6366.2423195299998</v>
      </c>
    </row>
    <row r="28" spans="1:14" ht="15" customHeight="1" x14ac:dyDescent="0.25">
      <c r="A28" s="77">
        <v>24</v>
      </c>
      <c r="B28" s="70" t="s">
        <v>84</v>
      </c>
      <c r="C28" s="72">
        <v>61.696582960000015</v>
      </c>
      <c r="D28" s="72">
        <v>1866.5174291900005</v>
      </c>
      <c r="E28" s="72">
        <v>0</v>
      </c>
      <c r="F28" s="72">
        <v>0</v>
      </c>
      <c r="G28" s="72">
        <v>1928.2140121500006</v>
      </c>
      <c r="H28" s="72"/>
      <c r="I28" s="72">
        <v>35.756260239999982</v>
      </c>
      <c r="J28" s="72">
        <v>0</v>
      </c>
      <c r="K28" s="72">
        <v>0</v>
      </c>
      <c r="L28" s="72">
        <v>35.756260239999982</v>
      </c>
      <c r="M28" s="72"/>
      <c r="N28" s="376">
        <v>-1892.4577519100005</v>
      </c>
    </row>
    <row r="29" spans="1:14" ht="15" customHeight="1" x14ac:dyDescent="0.25">
      <c r="A29" s="77">
        <v>25</v>
      </c>
      <c r="B29" s="70" t="s">
        <v>86</v>
      </c>
      <c r="C29" s="72">
        <v>344.32206221999996</v>
      </c>
      <c r="D29" s="72">
        <v>4637.1706825400015</v>
      </c>
      <c r="E29" s="72">
        <v>1.0766399999999999E-2</v>
      </c>
      <c r="F29" s="72">
        <v>83.439831099999992</v>
      </c>
      <c r="G29" s="72">
        <v>5064.9433422600014</v>
      </c>
      <c r="H29" s="72"/>
      <c r="I29" s="72">
        <v>4958.8656452499999</v>
      </c>
      <c r="J29" s="72">
        <v>0</v>
      </c>
      <c r="K29" s="72">
        <v>51.87963654</v>
      </c>
      <c r="L29" s="72">
        <v>5010.7452817900003</v>
      </c>
      <c r="M29" s="72"/>
      <c r="N29" s="376">
        <v>-54.19806047000111</v>
      </c>
    </row>
    <row r="30" spans="1:14" ht="15" customHeight="1" x14ac:dyDescent="0.25">
      <c r="A30" s="78" t="s">
        <v>87</v>
      </c>
      <c r="B30" s="43"/>
      <c r="C30" s="341">
        <v>3333.5651873499992</v>
      </c>
      <c r="D30" s="341">
        <v>8503.2495473499985</v>
      </c>
      <c r="E30" s="341">
        <v>5.4390228100000027</v>
      </c>
      <c r="F30" s="341">
        <v>0.78521298000000006</v>
      </c>
      <c r="G30" s="341">
        <v>11843.038970489997</v>
      </c>
      <c r="H30" s="64"/>
      <c r="I30" s="341">
        <v>46.010966459999999</v>
      </c>
      <c r="J30" s="341">
        <v>8.201410000000001E-3</v>
      </c>
      <c r="K30" s="341">
        <v>0.59756814999999996</v>
      </c>
      <c r="L30" s="341">
        <v>46.616736019999998</v>
      </c>
      <c r="M30" s="64"/>
      <c r="N30" s="295">
        <v>-11796.422234469997</v>
      </c>
    </row>
    <row r="31" spans="1:14" ht="15" customHeight="1" x14ac:dyDescent="0.25">
      <c r="A31" s="77">
        <v>30</v>
      </c>
      <c r="B31" s="70" t="s">
        <v>89</v>
      </c>
      <c r="C31" s="72">
        <v>3200.7859253299994</v>
      </c>
      <c r="D31" s="72">
        <v>3628.6118302799991</v>
      </c>
      <c r="E31" s="72">
        <v>4.9967931200000022</v>
      </c>
      <c r="F31" s="72">
        <v>0.70595000000000008</v>
      </c>
      <c r="G31" s="72">
        <v>6835.1004987299975</v>
      </c>
      <c r="H31" s="72"/>
      <c r="I31" s="72">
        <v>40.242849749999998</v>
      </c>
      <c r="J31" s="72">
        <v>8.201410000000001E-3</v>
      </c>
      <c r="K31" s="72">
        <v>0.55225519000000001</v>
      </c>
      <c r="L31" s="72">
        <v>40.803306349999993</v>
      </c>
      <c r="M31" s="72"/>
      <c r="N31" s="376">
        <v>-6794.2971923799978</v>
      </c>
    </row>
    <row r="32" spans="1:14" ht="15" customHeight="1" x14ac:dyDescent="0.25">
      <c r="A32" s="77">
        <v>31</v>
      </c>
      <c r="B32" s="70" t="s">
        <v>91</v>
      </c>
      <c r="C32" s="72">
        <v>63.488279230000046</v>
      </c>
      <c r="D32" s="72">
        <v>4005.8848307199996</v>
      </c>
      <c r="E32" s="72">
        <v>0.34433910000000001</v>
      </c>
      <c r="F32" s="72">
        <v>6.326298000000001E-2</v>
      </c>
      <c r="G32" s="72">
        <v>4069.7807120299999</v>
      </c>
      <c r="H32" s="72"/>
      <c r="I32" s="72">
        <v>2.0272387100000002</v>
      </c>
      <c r="J32" s="72">
        <v>0</v>
      </c>
      <c r="K32" s="72">
        <v>3.9991829999999999E-2</v>
      </c>
      <c r="L32" s="72">
        <v>2.0672305400000002</v>
      </c>
      <c r="M32" s="72"/>
      <c r="N32" s="376">
        <v>-4067.71348149</v>
      </c>
    </row>
    <row r="33" spans="1:14" ht="15" customHeight="1" x14ac:dyDescent="0.25">
      <c r="A33" s="77">
        <v>32</v>
      </c>
      <c r="B33" s="70" t="s">
        <v>93</v>
      </c>
      <c r="C33" s="72">
        <v>31.861685150000003</v>
      </c>
      <c r="D33" s="72">
        <v>337.48693459000003</v>
      </c>
      <c r="E33" s="72">
        <v>9.789059E-2</v>
      </c>
      <c r="F33" s="72">
        <v>1.6E-2</v>
      </c>
      <c r="G33" s="72">
        <v>369.4625103300001</v>
      </c>
      <c r="H33" s="72"/>
      <c r="I33" s="72">
        <v>2.7825476699999996</v>
      </c>
      <c r="J33" s="72">
        <v>0</v>
      </c>
      <c r="K33" s="72">
        <v>5.3211299999999986E-3</v>
      </c>
      <c r="L33" s="72">
        <v>2.7878687999999996</v>
      </c>
      <c r="M33" s="72"/>
      <c r="N33" s="376">
        <v>-366.67464153000009</v>
      </c>
    </row>
    <row r="34" spans="1:14" ht="15" customHeight="1" x14ac:dyDescent="0.25">
      <c r="A34" s="77">
        <v>33</v>
      </c>
      <c r="B34" s="70" t="s">
        <v>95</v>
      </c>
      <c r="C34" s="72">
        <v>13.549041159999996</v>
      </c>
      <c r="D34" s="72">
        <v>147.13717485000001</v>
      </c>
      <c r="E34" s="72">
        <v>0</v>
      </c>
      <c r="F34" s="72">
        <v>0</v>
      </c>
      <c r="G34" s="72">
        <v>160.68621601000001</v>
      </c>
      <c r="H34" s="72"/>
      <c r="I34" s="72">
        <v>0.95833033000000001</v>
      </c>
      <c r="J34" s="72">
        <v>0</v>
      </c>
      <c r="K34" s="72">
        <v>0</v>
      </c>
      <c r="L34" s="72">
        <v>0.95833033000000001</v>
      </c>
      <c r="M34" s="72"/>
      <c r="N34" s="376">
        <v>-159.72788568000001</v>
      </c>
    </row>
    <row r="35" spans="1:14" ht="15" customHeight="1" x14ac:dyDescent="0.25">
      <c r="A35" s="77">
        <v>34</v>
      </c>
      <c r="B35" s="70" t="s">
        <v>97</v>
      </c>
      <c r="C35" s="72">
        <v>23.88025648</v>
      </c>
      <c r="D35" s="72">
        <v>384.12877690999994</v>
      </c>
      <c r="E35" s="72">
        <v>0</v>
      </c>
      <c r="F35" s="72">
        <v>0</v>
      </c>
      <c r="G35" s="72">
        <v>408.00903338999996</v>
      </c>
      <c r="H35" s="72"/>
      <c r="I35" s="72">
        <v>0</v>
      </c>
      <c r="J35" s="72">
        <v>0</v>
      </c>
      <c r="K35" s="72">
        <v>0</v>
      </c>
      <c r="L35" s="72">
        <v>0</v>
      </c>
      <c r="M35" s="72"/>
      <c r="N35" s="376">
        <v>-408.00903338999996</v>
      </c>
    </row>
    <row r="36" spans="1:14" ht="15" customHeight="1" x14ac:dyDescent="0.25">
      <c r="A36" s="78" t="s">
        <v>98</v>
      </c>
      <c r="B36" s="43"/>
      <c r="C36" s="341">
        <v>830.28102567000008</v>
      </c>
      <c r="D36" s="341">
        <v>8718.5705566399993</v>
      </c>
      <c r="E36" s="341">
        <v>58.878312679999993</v>
      </c>
      <c r="F36" s="341">
        <v>79.361697480000004</v>
      </c>
      <c r="G36" s="341">
        <v>55194.497731510011</v>
      </c>
      <c r="H36" s="64"/>
      <c r="I36" s="341">
        <v>2686.5869750900006</v>
      </c>
      <c r="J36" s="341">
        <v>14.563271000000002</v>
      </c>
      <c r="K36" s="341">
        <v>31.109203559999997</v>
      </c>
      <c r="L36" s="341">
        <v>6016.4374336300007</v>
      </c>
      <c r="M36" s="64"/>
      <c r="N36" s="295">
        <v>-49178.060297880009</v>
      </c>
    </row>
    <row r="37" spans="1:14" ht="15" customHeight="1" x14ac:dyDescent="0.25">
      <c r="A37" s="77">
        <v>40</v>
      </c>
      <c r="B37" s="70" t="s">
        <v>100</v>
      </c>
      <c r="C37" s="72">
        <v>160.66270312</v>
      </c>
      <c r="D37" s="72">
        <v>403.65869099999998</v>
      </c>
      <c r="E37" s="72">
        <v>21.209877639999998</v>
      </c>
      <c r="F37" s="72">
        <v>0.13219399999999998</v>
      </c>
      <c r="G37" s="82">
        <v>585.66346575999989</v>
      </c>
      <c r="H37" s="82"/>
      <c r="I37" s="72">
        <v>1303.2580012000005</v>
      </c>
      <c r="J37" s="72">
        <v>0</v>
      </c>
      <c r="K37" s="72">
        <v>0.24364395999999991</v>
      </c>
      <c r="L37" s="82">
        <v>1303.5016451600006</v>
      </c>
      <c r="M37" s="82"/>
      <c r="N37" s="377">
        <v>717.83817940000074</v>
      </c>
    </row>
    <row r="38" spans="1:14" ht="15" customHeight="1" x14ac:dyDescent="0.25">
      <c r="A38" s="77">
        <v>41</v>
      </c>
      <c r="B38" s="70" t="s">
        <v>102</v>
      </c>
      <c r="C38" s="72">
        <v>356.59576393000015</v>
      </c>
      <c r="D38" s="72">
        <v>2430.9774951800005</v>
      </c>
      <c r="E38" s="72">
        <v>0.24520319999999998</v>
      </c>
      <c r="F38" s="72">
        <v>2.2100000000000002E-2</v>
      </c>
      <c r="G38" s="82">
        <v>2787.8405623100007</v>
      </c>
      <c r="H38" s="82"/>
      <c r="I38" s="72">
        <v>259.91453329999996</v>
      </c>
      <c r="J38" s="72">
        <v>0</v>
      </c>
      <c r="K38" s="72">
        <v>3.9625830000000001E-2</v>
      </c>
      <c r="L38" s="82">
        <v>259.95415912999994</v>
      </c>
      <c r="M38" s="82"/>
      <c r="N38" s="377">
        <v>-2527.8864031800008</v>
      </c>
    </row>
    <row r="39" spans="1:14" ht="15" customHeight="1" x14ac:dyDescent="0.25">
      <c r="A39" s="77">
        <v>42</v>
      </c>
      <c r="B39" s="70" t="s">
        <v>104</v>
      </c>
      <c r="C39" s="72">
        <v>206.78401893999992</v>
      </c>
      <c r="D39" s="72">
        <v>890.01171210000018</v>
      </c>
      <c r="E39" s="72">
        <v>13.476791640000002</v>
      </c>
      <c r="F39" s="72">
        <v>2.5600000000000001E-2</v>
      </c>
      <c r="G39" s="82">
        <v>1110.2981226800002</v>
      </c>
      <c r="H39" s="82"/>
      <c r="I39" s="72">
        <v>222.40476936999997</v>
      </c>
      <c r="J39" s="72">
        <v>0.15466523000000001</v>
      </c>
      <c r="K39" s="72">
        <v>3.5914540000000002E-2</v>
      </c>
      <c r="L39" s="82">
        <v>222.59534913999997</v>
      </c>
      <c r="M39" s="82"/>
      <c r="N39" s="377">
        <v>-887.70277354000029</v>
      </c>
    </row>
    <row r="40" spans="1:14" ht="15" customHeight="1" x14ac:dyDescent="0.25">
      <c r="A40" s="77">
        <v>43</v>
      </c>
      <c r="B40" s="70" t="s">
        <v>106</v>
      </c>
      <c r="C40" s="72">
        <v>50.500637169999983</v>
      </c>
      <c r="D40" s="72">
        <v>1605.9814140499996</v>
      </c>
      <c r="E40" s="72">
        <v>4.5524402000000004</v>
      </c>
      <c r="F40" s="72">
        <v>0</v>
      </c>
      <c r="G40" s="82">
        <v>1661.0344914199995</v>
      </c>
      <c r="H40" s="82"/>
      <c r="I40" s="72">
        <v>143.90626345999999</v>
      </c>
      <c r="J40" s="72">
        <v>0</v>
      </c>
      <c r="K40" s="72">
        <v>0</v>
      </c>
      <c r="L40" s="82">
        <v>143.90626345999999</v>
      </c>
      <c r="M40" s="82"/>
      <c r="N40" s="377">
        <v>-1517.1282279599995</v>
      </c>
    </row>
    <row r="41" spans="1:14" ht="15" customHeight="1" x14ac:dyDescent="0.25">
      <c r="A41" s="77">
        <v>44</v>
      </c>
      <c r="B41" s="70" t="s">
        <v>108</v>
      </c>
      <c r="C41" s="72">
        <v>0</v>
      </c>
      <c r="D41" s="72">
        <v>2877.4996703899992</v>
      </c>
      <c r="E41" s="72">
        <v>0</v>
      </c>
      <c r="F41" s="72">
        <v>0</v>
      </c>
      <c r="G41" s="82">
        <v>2877.4996703899992</v>
      </c>
      <c r="H41" s="82"/>
      <c r="I41" s="72">
        <v>485.14359096999993</v>
      </c>
      <c r="J41" s="72">
        <v>0</v>
      </c>
      <c r="K41" s="72">
        <v>0</v>
      </c>
      <c r="L41" s="82">
        <v>485.14359096999993</v>
      </c>
      <c r="M41" s="82"/>
      <c r="N41" s="377">
        <v>-2392.3560794199993</v>
      </c>
    </row>
    <row r="42" spans="1:14" ht="15" customHeight="1" x14ac:dyDescent="0.25">
      <c r="A42" s="77">
        <v>45</v>
      </c>
      <c r="B42" s="70" t="s">
        <v>110</v>
      </c>
      <c r="C42" s="72">
        <v>55.737902510000012</v>
      </c>
      <c r="D42" s="72">
        <v>510.44157391999977</v>
      </c>
      <c r="E42" s="72">
        <v>19.393999999999998</v>
      </c>
      <c r="F42" s="72">
        <v>79.181803479999999</v>
      </c>
      <c r="G42" s="82">
        <v>664.75527990999979</v>
      </c>
      <c r="H42" s="82"/>
      <c r="I42" s="72">
        <v>267.03693805</v>
      </c>
      <c r="J42" s="72">
        <v>14.408605770000001</v>
      </c>
      <c r="K42" s="72">
        <v>30.790019229999999</v>
      </c>
      <c r="L42" s="82">
        <v>312.23556305</v>
      </c>
      <c r="M42" s="82"/>
      <c r="N42" s="377">
        <v>-352.51971685999979</v>
      </c>
    </row>
    <row r="43" spans="1:14" ht="15" customHeight="1" x14ac:dyDescent="0.25">
      <c r="A43" s="77">
        <v>46</v>
      </c>
      <c r="B43" s="70" t="s">
        <v>112</v>
      </c>
      <c r="C43" s="72">
        <v>0</v>
      </c>
      <c r="D43" s="72">
        <v>0</v>
      </c>
      <c r="E43" s="72">
        <v>0</v>
      </c>
      <c r="F43" s="72">
        <v>0</v>
      </c>
      <c r="G43" s="82">
        <v>0</v>
      </c>
      <c r="H43" s="82"/>
      <c r="I43" s="72">
        <v>4.9228787399999998</v>
      </c>
      <c r="J43" s="72">
        <v>0</v>
      </c>
      <c r="K43" s="72">
        <v>0</v>
      </c>
      <c r="L43" s="82">
        <v>4.9228787399999998</v>
      </c>
      <c r="M43" s="82"/>
      <c r="N43" s="377">
        <v>4.9228787399999998</v>
      </c>
    </row>
    <row r="44" spans="1:14" ht="15" customHeight="1" x14ac:dyDescent="0.25">
      <c r="A44" s="78" t="s">
        <v>113</v>
      </c>
      <c r="B44" s="43"/>
      <c r="C44" s="341">
        <v>5461.2919546000003</v>
      </c>
      <c r="D44" s="341">
        <v>0</v>
      </c>
      <c r="E44" s="341">
        <v>0</v>
      </c>
      <c r="F44" s="341">
        <v>0</v>
      </c>
      <c r="G44" s="341">
        <v>5461.2919546000003</v>
      </c>
      <c r="H44" s="64"/>
      <c r="I44" s="341">
        <v>1119.2278270500001</v>
      </c>
      <c r="J44" s="341">
        <v>0</v>
      </c>
      <c r="K44" s="341">
        <v>0</v>
      </c>
      <c r="L44" s="341">
        <v>1119.2278270500001</v>
      </c>
      <c r="M44" s="64"/>
      <c r="N44" s="295">
        <v>-4342.0641275500002</v>
      </c>
    </row>
    <row r="45" spans="1:14" ht="15" customHeight="1" x14ac:dyDescent="0.25">
      <c r="A45" s="77">
        <v>51</v>
      </c>
      <c r="B45" s="70" t="s">
        <v>115</v>
      </c>
      <c r="C45" s="82">
        <v>0</v>
      </c>
      <c r="D45" s="82">
        <v>0</v>
      </c>
      <c r="E45" s="82">
        <v>0</v>
      </c>
      <c r="F45" s="82">
        <v>0</v>
      </c>
      <c r="G45" s="72">
        <v>0</v>
      </c>
      <c r="H45" s="72"/>
      <c r="I45" s="72">
        <v>1119.2278270500001</v>
      </c>
      <c r="J45" s="72">
        <v>0</v>
      </c>
      <c r="K45" s="72">
        <v>0</v>
      </c>
      <c r="L45" s="82">
        <v>1119.2278270500001</v>
      </c>
      <c r="M45" s="82"/>
      <c r="N45" s="377">
        <v>1119.2278270500001</v>
      </c>
    </row>
    <row r="46" spans="1:14" ht="15" customHeight="1" x14ac:dyDescent="0.25">
      <c r="A46" s="87">
        <v>58</v>
      </c>
      <c r="B46" s="88" t="s">
        <v>117</v>
      </c>
      <c r="C46" s="138">
        <v>5461.2919546000003</v>
      </c>
      <c r="D46" s="138">
        <v>0</v>
      </c>
      <c r="E46" s="138">
        <v>0</v>
      </c>
      <c r="F46" s="138">
        <v>0</v>
      </c>
      <c r="G46" s="90">
        <v>5461.2919546000003</v>
      </c>
      <c r="H46" s="72"/>
      <c r="I46" s="90">
        <v>0</v>
      </c>
      <c r="J46" s="90">
        <v>0</v>
      </c>
      <c r="K46" s="90">
        <v>0</v>
      </c>
      <c r="L46" s="138">
        <v>0</v>
      </c>
      <c r="M46" s="82"/>
      <c r="N46" s="378">
        <v>-5461.2919546000003</v>
      </c>
    </row>
    <row r="47" spans="1:14" ht="15" customHeight="1" x14ac:dyDescent="0.25">
      <c r="A47" s="95" t="s">
        <v>118</v>
      </c>
      <c r="B47" s="96"/>
      <c r="C47" s="341">
        <v>2.4247370100000003</v>
      </c>
      <c r="D47" s="341">
        <v>17289.986377910001</v>
      </c>
      <c r="E47" s="341">
        <v>0</v>
      </c>
      <c r="F47" s="341">
        <v>0</v>
      </c>
      <c r="G47" s="341">
        <v>17292.411114920003</v>
      </c>
      <c r="H47" s="64"/>
      <c r="I47" s="341">
        <v>522.86116493999998</v>
      </c>
      <c r="J47" s="341">
        <v>0</v>
      </c>
      <c r="K47" s="341">
        <v>0</v>
      </c>
      <c r="L47" s="341">
        <v>522.86116493999998</v>
      </c>
      <c r="M47" s="169"/>
      <c r="N47" s="379">
        <v>-16769.549949980003</v>
      </c>
    </row>
    <row r="48" spans="1:14" ht="15" customHeight="1" x14ac:dyDescent="0.25">
      <c r="A48" s="33">
        <v>20</v>
      </c>
      <c r="B48" s="31" t="s">
        <v>76</v>
      </c>
      <c r="C48" s="82">
        <v>2.3019825000000003</v>
      </c>
      <c r="D48" s="82">
        <v>4885.17834709</v>
      </c>
      <c r="E48" s="82">
        <v>0</v>
      </c>
      <c r="F48" s="82">
        <v>0</v>
      </c>
      <c r="G48" s="82">
        <v>4887.4803295900001</v>
      </c>
      <c r="H48" s="82"/>
      <c r="I48" s="72">
        <v>0</v>
      </c>
      <c r="J48" s="72">
        <v>0</v>
      </c>
      <c r="K48" s="72">
        <v>0</v>
      </c>
      <c r="L48" s="82">
        <v>0</v>
      </c>
      <c r="M48" s="82"/>
      <c r="N48" s="377">
        <v>-4887.4803295900001</v>
      </c>
    </row>
    <row r="49" spans="1:14" ht="15" customHeight="1" x14ac:dyDescent="0.25">
      <c r="A49" s="33">
        <v>22</v>
      </c>
      <c r="B49" s="31" t="s">
        <v>80</v>
      </c>
      <c r="C49" s="82">
        <v>0</v>
      </c>
      <c r="D49" s="82">
        <v>10752.277116570001</v>
      </c>
      <c r="E49" s="82">
        <v>0</v>
      </c>
      <c r="F49" s="82">
        <v>0</v>
      </c>
      <c r="G49" s="82">
        <v>10752.277116570001</v>
      </c>
      <c r="H49" s="82"/>
      <c r="I49" s="72">
        <v>37.717573969999997</v>
      </c>
      <c r="J49" s="72">
        <v>0</v>
      </c>
      <c r="K49" s="72">
        <v>0</v>
      </c>
      <c r="L49" s="82">
        <v>37.717573969999997</v>
      </c>
      <c r="M49" s="82"/>
      <c r="N49" s="377">
        <v>-10714.559542600002</v>
      </c>
    </row>
    <row r="50" spans="1:14" ht="15" customHeight="1" x14ac:dyDescent="0.25">
      <c r="A50" s="33">
        <v>24</v>
      </c>
      <c r="B50" s="31" t="s">
        <v>84</v>
      </c>
      <c r="C50" s="82">
        <v>0</v>
      </c>
      <c r="D50" s="82">
        <v>602.82033502000002</v>
      </c>
      <c r="E50" s="82">
        <v>0</v>
      </c>
      <c r="F50" s="82">
        <v>0</v>
      </c>
      <c r="G50" s="82">
        <v>602.82033502000002</v>
      </c>
      <c r="H50" s="82"/>
      <c r="I50" s="72">
        <v>0</v>
      </c>
      <c r="J50" s="72">
        <v>0</v>
      </c>
      <c r="K50" s="72">
        <v>0</v>
      </c>
      <c r="L50" s="82">
        <v>0</v>
      </c>
      <c r="M50" s="82"/>
      <c r="N50" s="377">
        <v>-602.82033502000002</v>
      </c>
    </row>
    <row r="51" spans="1:14" ht="15" customHeight="1" x14ac:dyDescent="0.25">
      <c r="A51" s="33">
        <v>42</v>
      </c>
      <c r="B51" s="31" t="s">
        <v>104</v>
      </c>
      <c r="C51" s="82">
        <v>0.12275451</v>
      </c>
      <c r="D51" s="82">
        <v>388.09422016999997</v>
      </c>
      <c r="E51" s="82">
        <v>0</v>
      </c>
      <c r="F51" s="82">
        <v>0</v>
      </c>
      <c r="G51" s="82">
        <v>388.21697467999996</v>
      </c>
      <c r="H51" s="82"/>
      <c r="I51" s="72">
        <v>0</v>
      </c>
      <c r="J51" s="72">
        <v>0</v>
      </c>
      <c r="K51" s="72">
        <v>0</v>
      </c>
      <c r="L51" s="82">
        <v>0</v>
      </c>
      <c r="M51" s="82"/>
      <c r="N51" s="377">
        <v>-388.21697467999996</v>
      </c>
    </row>
    <row r="52" spans="1:14" ht="15" customHeight="1" x14ac:dyDescent="0.25">
      <c r="A52" s="33">
        <v>44</v>
      </c>
      <c r="B52" s="31" t="s">
        <v>108</v>
      </c>
      <c r="C52" s="82">
        <v>0</v>
      </c>
      <c r="D52" s="82">
        <v>655.17463800999997</v>
      </c>
      <c r="E52" s="82">
        <v>0</v>
      </c>
      <c r="F52" s="82">
        <v>0</v>
      </c>
      <c r="G52" s="82">
        <v>655.17463800999997</v>
      </c>
      <c r="H52" s="82"/>
      <c r="I52" s="72">
        <v>485.14359096999993</v>
      </c>
      <c r="J52" s="72">
        <v>0</v>
      </c>
      <c r="K52" s="72">
        <v>0</v>
      </c>
      <c r="L52" s="82">
        <v>485.14359096999993</v>
      </c>
      <c r="M52" s="82"/>
      <c r="N52" s="377">
        <v>-170.03104704000003</v>
      </c>
    </row>
    <row r="53" spans="1:14" ht="15" customHeight="1" x14ac:dyDescent="0.25">
      <c r="A53" s="33">
        <v>45</v>
      </c>
      <c r="B53" s="31" t="s">
        <v>110</v>
      </c>
      <c r="C53" s="82">
        <v>0</v>
      </c>
      <c r="D53" s="82">
        <v>6.4417210499999999</v>
      </c>
      <c r="E53" s="82">
        <v>0</v>
      </c>
      <c r="F53" s="82">
        <v>0</v>
      </c>
      <c r="G53" s="82">
        <v>6.4417210499999999</v>
      </c>
      <c r="H53" s="82"/>
      <c r="I53" s="72">
        <v>0</v>
      </c>
      <c r="J53" s="72">
        <v>0</v>
      </c>
      <c r="K53" s="72">
        <v>0</v>
      </c>
      <c r="L53" s="82">
        <v>0</v>
      </c>
      <c r="M53" s="82"/>
      <c r="N53" s="377">
        <v>-6.4417210499999999</v>
      </c>
    </row>
    <row r="54" spans="1:14" ht="15" customHeight="1" x14ac:dyDescent="0.25">
      <c r="A54" s="313">
        <v>46</v>
      </c>
      <c r="B54" s="106" t="s">
        <v>112</v>
      </c>
      <c r="C54" s="138">
        <v>0</v>
      </c>
      <c r="D54" s="138">
        <v>0</v>
      </c>
      <c r="E54" s="138">
        <v>0</v>
      </c>
      <c r="F54" s="138">
        <v>0</v>
      </c>
      <c r="G54" s="138">
        <v>0</v>
      </c>
      <c r="H54" s="138"/>
      <c r="I54" s="90">
        <v>0</v>
      </c>
      <c r="J54" s="90">
        <v>0</v>
      </c>
      <c r="K54" s="90">
        <v>0</v>
      </c>
      <c r="L54" s="138">
        <v>0</v>
      </c>
      <c r="M54" s="138"/>
      <c r="N54" s="378">
        <v>0</v>
      </c>
    </row>
  </sheetData>
  <mergeCells count="6">
    <mergeCell ref="A1:N1"/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7F648-2321-41DD-8EDE-5A43702F85B1}">
  <sheetPr codeName="Tabelle19">
    <pageSetUpPr fitToPage="1"/>
  </sheetPr>
  <dimension ref="A1:M54"/>
  <sheetViews>
    <sheetView showGridLines="0" zoomScaleNormal="100" workbookViewId="0">
      <selection sqref="A1:M1"/>
    </sheetView>
  </sheetViews>
  <sheetFormatPr baseColWidth="10" defaultColWidth="9.875" defaultRowHeight="15.75" x14ac:dyDescent="0.2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 x14ac:dyDescent="0.25">
      <c r="A1" s="546" t="s">
        <v>352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</row>
    <row r="2" spans="1:13" ht="12.75" customHeight="1" x14ac:dyDescent="0.25">
      <c r="A2" s="547" t="s">
        <v>299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</row>
    <row r="3" spans="1:13" ht="12.75" customHeight="1" x14ac:dyDescent="0.25">
      <c r="A3" s="367"/>
      <c r="B3" s="367"/>
      <c r="C3" s="367"/>
      <c r="D3" s="367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 x14ac:dyDescent="0.25">
      <c r="A4" s="553" t="s">
        <v>311</v>
      </c>
      <c r="B4" s="553"/>
      <c r="C4" s="555" t="s">
        <v>312</v>
      </c>
      <c r="D4" s="555"/>
      <c r="E4" s="555"/>
      <c r="F4" s="555"/>
      <c r="G4" s="555"/>
      <c r="H4" s="380"/>
      <c r="I4" s="555" t="s">
        <v>313</v>
      </c>
      <c r="J4" s="555"/>
      <c r="K4" s="555"/>
      <c r="L4" s="380"/>
      <c r="M4" s="556" t="s">
        <v>303</v>
      </c>
    </row>
    <row r="5" spans="1:13" ht="48" x14ac:dyDescent="0.25">
      <c r="A5" s="554"/>
      <c r="B5" s="554"/>
      <c r="C5" s="381" t="s">
        <v>314</v>
      </c>
      <c r="D5" s="381" t="s">
        <v>315</v>
      </c>
      <c r="E5" s="382" t="s">
        <v>316</v>
      </c>
      <c r="F5" s="382" t="s">
        <v>317</v>
      </c>
      <c r="G5" s="382" t="s">
        <v>308</v>
      </c>
      <c r="H5" s="383"/>
      <c r="I5" s="384" t="s">
        <v>309</v>
      </c>
      <c r="J5" s="382" t="s">
        <v>318</v>
      </c>
      <c r="K5" s="382" t="s">
        <v>308</v>
      </c>
      <c r="L5" s="383"/>
      <c r="M5" s="557"/>
    </row>
    <row r="6" spans="1:13" ht="15.75" customHeight="1" x14ac:dyDescent="0.25">
      <c r="A6" s="372" t="s">
        <v>310</v>
      </c>
      <c r="B6" s="373"/>
      <c r="C6" s="295">
        <v>933.40077326999995</v>
      </c>
      <c r="D6" s="295">
        <v>6370.7718898200001</v>
      </c>
      <c r="E6" s="295">
        <v>977.69924579000008</v>
      </c>
      <c r="F6" s="295">
        <v>527.80916169</v>
      </c>
      <c r="G6" s="295">
        <v>8809.6810705699991</v>
      </c>
      <c r="H6" s="42"/>
      <c r="I6" s="295">
        <v>5677.0183348899991</v>
      </c>
      <c r="J6" s="295">
        <v>789.28279909999992</v>
      </c>
      <c r="K6" s="295">
        <v>6466.3011339899986</v>
      </c>
      <c r="L6" s="42"/>
      <c r="M6" s="295">
        <v>-2343.3799365800005</v>
      </c>
    </row>
    <row r="7" spans="1:13" ht="15" customHeight="1" x14ac:dyDescent="0.25">
      <c r="A7" s="78" t="s">
        <v>45</v>
      </c>
      <c r="B7" s="43"/>
      <c r="C7" s="341">
        <v>545.10261389999994</v>
      </c>
      <c r="D7" s="341">
        <v>272.06652995000002</v>
      </c>
      <c r="E7" s="341">
        <v>451.69343239999995</v>
      </c>
      <c r="F7" s="341">
        <v>5.0091999999999997E-4</v>
      </c>
      <c r="G7" s="341">
        <v>1268.8630771699998</v>
      </c>
      <c r="H7" s="64"/>
      <c r="I7" s="341">
        <v>3261.6330347000003</v>
      </c>
      <c r="J7" s="341">
        <v>3.1249300000000002E-3</v>
      </c>
      <c r="K7" s="341">
        <v>3261.6361596300003</v>
      </c>
      <c r="L7" s="64"/>
      <c r="M7" s="295">
        <v>1992.7730824600005</v>
      </c>
    </row>
    <row r="8" spans="1:13" ht="15" customHeight="1" collapsed="1" x14ac:dyDescent="0.25">
      <c r="A8" s="385" t="s">
        <v>46</v>
      </c>
      <c r="B8" s="70" t="s">
        <v>47</v>
      </c>
      <c r="C8" s="72">
        <v>0.60420784999999977</v>
      </c>
      <c r="D8" s="72">
        <v>0</v>
      </c>
      <c r="E8" s="72">
        <v>0.3295182900000001</v>
      </c>
      <c r="F8" s="72">
        <v>0</v>
      </c>
      <c r="G8" s="72">
        <v>0.93372613999999987</v>
      </c>
      <c r="H8" s="72"/>
      <c r="I8" s="72">
        <v>1.01644E-3</v>
      </c>
      <c r="J8" s="72">
        <v>0</v>
      </c>
      <c r="K8" s="72">
        <v>1.01644E-3</v>
      </c>
      <c r="L8" s="72"/>
      <c r="M8" s="376">
        <v>-0.93270969999999986</v>
      </c>
    </row>
    <row r="9" spans="1:13" ht="15" customHeight="1" x14ac:dyDescent="0.25">
      <c r="A9" s="385" t="s">
        <v>48</v>
      </c>
      <c r="B9" s="70" t="s">
        <v>49</v>
      </c>
      <c r="C9" s="72">
        <v>4.2237385199999995</v>
      </c>
      <c r="D9" s="72">
        <v>4.0291643800000001</v>
      </c>
      <c r="E9" s="72">
        <v>12.539804200000001</v>
      </c>
      <c r="F9" s="72">
        <v>0</v>
      </c>
      <c r="G9" s="72">
        <v>20.792707100000001</v>
      </c>
      <c r="H9" s="72"/>
      <c r="I9" s="72">
        <v>0.20641039</v>
      </c>
      <c r="J9" s="72">
        <v>0</v>
      </c>
      <c r="K9" s="72">
        <v>0.20641039</v>
      </c>
      <c r="L9" s="72"/>
      <c r="M9" s="376">
        <v>-20.586296710000003</v>
      </c>
    </row>
    <row r="10" spans="1:13" ht="15" customHeight="1" x14ac:dyDescent="0.25">
      <c r="A10" s="385" t="s">
        <v>50</v>
      </c>
      <c r="B10" s="70" t="s">
        <v>51</v>
      </c>
      <c r="C10" s="72">
        <v>0.7286833399999999</v>
      </c>
      <c r="D10" s="72">
        <v>0.12146053000000001</v>
      </c>
      <c r="E10" s="72">
        <v>0.60951890000000009</v>
      </c>
      <c r="F10" s="72">
        <v>0</v>
      </c>
      <c r="G10" s="72">
        <v>1.45966277</v>
      </c>
      <c r="H10" s="72"/>
      <c r="I10" s="72">
        <v>1.1732680000000001E-2</v>
      </c>
      <c r="J10" s="72">
        <v>0</v>
      </c>
      <c r="K10" s="72">
        <v>1.1732680000000001E-2</v>
      </c>
      <c r="L10" s="72"/>
      <c r="M10" s="376">
        <v>-1.4479300900000001</v>
      </c>
    </row>
    <row r="11" spans="1:13" ht="15" customHeight="1" x14ac:dyDescent="0.25">
      <c r="A11" s="385" t="s">
        <v>52</v>
      </c>
      <c r="B11" s="70" t="s">
        <v>53</v>
      </c>
      <c r="C11" s="72">
        <v>1.7664898500000001</v>
      </c>
      <c r="D11" s="72">
        <v>0</v>
      </c>
      <c r="E11" s="72">
        <v>0.25635806</v>
      </c>
      <c r="F11" s="72">
        <v>0</v>
      </c>
      <c r="G11" s="72">
        <v>2.0228479100000003</v>
      </c>
      <c r="H11" s="72"/>
      <c r="I11" s="72">
        <v>2.0856E-4</v>
      </c>
      <c r="J11" s="72">
        <v>0</v>
      </c>
      <c r="K11" s="72">
        <v>2.0856E-4</v>
      </c>
      <c r="L11" s="72"/>
      <c r="M11" s="376">
        <v>-2.0226393500000004</v>
      </c>
    </row>
    <row r="12" spans="1:13" ht="15" customHeight="1" x14ac:dyDescent="0.25">
      <c r="A12" s="385" t="s">
        <v>54</v>
      </c>
      <c r="B12" s="70" t="s">
        <v>55</v>
      </c>
      <c r="C12" s="72">
        <v>0.8205525199999999</v>
      </c>
      <c r="D12" s="72">
        <v>5.2549600000000002E-2</v>
      </c>
      <c r="E12" s="72">
        <v>0.37397832999999997</v>
      </c>
      <c r="F12" s="72">
        <v>0</v>
      </c>
      <c r="G12" s="72">
        <v>1.2470804499999999</v>
      </c>
      <c r="H12" s="72"/>
      <c r="I12" s="72">
        <v>8.53662E-3</v>
      </c>
      <c r="J12" s="72">
        <v>0</v>
      </c>
      <c r="K12" s="72">
        <v>8.53662E-3</v>
      </c>
      <c r="L12" s="72"/>
      <c r="M12" s="376">
        <v>-1.2385438299999998</v>
      </c>
    </row>
    <row r="13" spans="1:13" ht="15" customHeight="1" x14ac:dyDescent="0.25">
      <c r="A13" s="385" t="s">
        <v>56</v>
      </c>
      <c r="B13" s="70" t="s">
        <v>57</v>
      </c>
      <c r="C13" s="72">
        <v>2.8039739500000005</v>
      </c>
      <c r="D13" s="72">
        <v>1.193953E-2</v>
      </c>
      <c r="E13" s="72">
        <v>0.32613873999999998</v>
      </c>
      <c r="F13" s="72">
        <v>1.203E-5</v>
      </c>
      <c r="G13" s="72">
        <v>3.1420642500000002</v>
      </c>
      <c r="H13" s="72"/>
      <c r="I13" s="72">
        <v>5.7584400000000001E-3</v>
      </c>
      <c r="J13" s="72">
        <v>0</v>
      </c>
      <c r="K13" s="72">
        <v>5.7584400000000001E-3</v>
      </c>
      <c r="L13" s="72"/>
      <c r="M13" s="376">
        <v>-3.1363058100000001</v>
      </c>
    </row>
    <row r="14" spans="1:13" ht="15" customHeight="1" x14ac:dyDescent="0.25">
      <c r="A14" s="386">
        <v>10</v>
      </c>
      <c r="B14" s="70" t="s">
        <v>59</v>
      </c>
      <c r="C14" s="72">
        <v>6.1740718499999998</v>
      </c>
      <c r="D14" s="72">
        <v>59.700076339999995</v>
      </c>
      <c r="E14" s="72">
        <v>16.275530360000001</v>
      </c>
      <c r="F14" s="72">
        <v>0</v>
      </c>
      <c r="G14" s="72">
        <v>82.149678550000004</v>
      </c>
      <c r="H14" s="72"/>
      <c r="I14" s="72">
        <v>0.63853673999999994</v>
      </c>
      <c r="J14" s="72">
        <v>-1.2142999999999998E-4</v>
      </c>
      <c r="K14" s="72">
        <v>0.63841530999999996</v>
      </c>
      <c r="L14" s="72"/>
      <c r="M14" s="376">
        <v>-81.511263240000005</v>
      </c>
    </row>
    <row r="15" spans="1:13" ht="15" customHeight="1" x14ac:dyDescent="0.25">
      <c r="A15" s="386">
        <v>11</v>
      </c>
      <c r="B15" s="70" t="s">
        <v>61</v>
      </c>
      <c r="C15" s="72">
        <v>230.11808139999994</v>
      </c>
      <c r="D15" s="72">
        <v>6.510233659999999</v>
      </c>
      <c r="E15" s="72">
        <v>77.973935600000047</v>
      </c>
      <c r="F15" s="72">
        <v>3.9100000000000002E-5</v>
      </c>
      <c r="G15" s="72">
        <v>314.60228975999996</v>
      </c>
      <c r="H15" s="72"/>
      <c r="I15" s="72">
        <v>17.713246719999997</v>
      </c>
      <c r="J15" s="72">
        <v>4.0076000000000001E-4</v>
      </c>
      <c r="K15" s="72">
        <v>17.713647479999999</v>
      </c>
      <c r="L15" s="72"/>
      <c r="M15" s="376">
        <v>-296.88864227999994</v>
      </c>
    </row>
    <row r="16" spans="1:13" ht="15" customHeight="1" x14ac:dyDescent="0.25">
      <c r="A16" s="386">
        <v>12</v>
      </c>
      <c r="B16" s="70" t="s">
        <v>63</v>
      </c>
      <c r="C16" s="72">
        <v>12.530233110000001</v>
      </c>
      <c r="D16" s="72">
        <v>43.26646375</v>
      </c>
      <c r="E16" s="72">
        <v>12.68285008</v>
      </c>
      <c r="F16" s="72">
        <v>3.6298999999999999E-4</v>
      </c>
      <c r="G16" s="72">
        <v>68.479909929999991</v>
      </c>
      <c r="H16" s="72"/>
      <c r="I16" s="72">
        <v>0.5812348799999999</v>
      </c>
      <c r="J16" s="72">
        <v>1.45527E-3</v>
      </c>
      <c r="K16" s="72">
        <v>0.58269014999999991</v>
      </c>
      <c r="L16" s="72"/>
      <c r="M16" s="376">
        <v>-67.897219779999986</v>
      </c>
    </row>
    <row r="17" spans="1:13" ht="15" customHeight="1" x14ac:dyDescent="0.25">
      <c r="A17" s="386">
        <v>13</v>
      </c>
      <c r="B17" s="70" t="s">
        <v>65</v>
      </c>
      <c r="C17" s="72">
        <v>80.526204870000029</v>
      </c>
      <c r="D17" s="72">
        <v>9.9414594699999999</v>
      </c>
      <c r="E17" s="72">
        <v>100.20305833999998</v>
      </c>
      <c r="F17" s="72">
        <v>8.6799999999999996E-5</v>
      </c>
      <c r="G17" s="72">
        <v>190.67080948</v>
      </c>
      <c r="H17" s="72"/>
      <c r="I17" s="72">
        <v>117.49187913999999</v>
      </c>
      <c r="J17" s="72">
        <v>0</v>
      </c>
      <c r="K17" s="72">
        <v>117.49187913999999</v>
      </c>
      <c r="L17" s="72"/>
      <c r="M17" s="376">
        <v>-73.178930340000008</v>
      </c>
    </row>
    <row r="18" spans="1:13" ht="15" customHeight="1" x14ac:dyDescent="0.25">
      <c r="A18" s="386">
        <v>14</v>
      </c>
      <c r="B18" s="70" t="s">
        <v>67</v>
      </c>
      <c r="C18" s="72">
        <v>126.89209194</v>
      </c>
      <c r="D18" s="72">
        <v>1.41565224</v>
      </c>
      <c r="E18" s="72">
        <v>170.3545686299999</v>
      </c>
      <c r="F18" s="72">
        <v>0</v>
      </c>
      <c r="G18" s="72">
        <v>298.66231280999989</v>
      </c>
      <c r="H18" s="72"/>
      <c r="I18" s="72">
        <v>10.081605040000001</v>
      </c>
      <c r="J18" s="72">
        <v>0</v>
      </c>
      <c r="K18" s="72">
        <v>10.081605040000001</v>
      </c>
      <c r="L18" s="72"/>
      <c r="M18" s="376">
        <v>-288.58070776999989</v>
      </c>
    </row>
    <row r="19" spans="1:13" ht="15" customHeight="1" x14ac:dyDescent="0.25">
      <c r="A19" s="386">
        <v>15</v>
      </c>
      <c r="B19" s="70" t="s">
        <v>69</v>
      </c>
      <c r="C19" s="72">
        <v>67.235360010000022</v>
      </c>
      <c r="D19" s="72">
        <v>2.6068726500000001</v>
      </c>
      <c r="E19" s="72">
        <v>29.144282600000004</v>
      </c>
      <c r="F19" s="72">
        <v>0</v>
      </c>
      <c r="G19" s="72">
        <v>98.986515260000033</v>
      </c>
      <c r="H19" s="72"/>
      <c r="I19" s="72">
        <v>15.7741677</v>
      </c>
      <c r="J19" s="72">
        <v>1.24281E-3</v>
      </c>
      <c r="K19" s="72">
        <v>15.77541051</v>
      </c>
      <c r="L19" s="72"/>
      <c r="M19" s="376">
        <v>-83.211104750000032</v>
      </c>
    </row>
    <row r="20" spans="1:13" ht="15" customHeight="1" x14ac:dyDescent="0.25">
      <c r="A20" s="386">
        <v>16</v>
      </c>
      <c r="B20" s="70" t="s">
        <v>70</v>
      </c>
      <c r="C20" s="72">
        <v>0</v>
      </c>
      <c r="D20" s="72">
        <v>0</v>
      </c>
      <c r="E20" s="72">
        <v>23.162922770000002</v>
      </c>
      <c r="F20" s="72">
        <v>0</v>
      </c>
      <c r="G20" s="72">
        <v>23.162922770000002</v>
      </c>
      <c r="H20" s="72"/>
      <c r="I20" s="72">
        <v>3084.69393029</v>
      </c>
      <c r="J20" s="72">
        <v>0</v>
      </c>
      <c r="K20" s="72">
        <v>3084.69393029</v>
      </c>
      <c r="L20" s="72"/>
      <c r="M20" s="376">
        <v>3061.53100752</v>
      </c>
    </row>
    <row r="21" spans="1:13" ht="15" customHeight="1" x14ac:dyDescent="0.25">
      <c r="A21" s="386">
        <v>17</v>
      </c>
      <c r="B21" s="70" t="s">
        <v>72</v>
      </c>
      <c r="C21" s="72">
        <v>2.4656178799999999</v>
      </c>
      <c r="D21" s="72">
        <v>39.282195320000007</v>
      </c>
      <c r="E21" s="72">
        <v>4.1209697200000006</v>
      </c>
      <c r="F21" s="72">
        <v>0</v>
      </c>
      <c r="G21" s="72">
        <v>45.868782920000008</v>
      </c>
      <c r="H21" s="72"/>
      <c r="I21" s="72">
        <v>5.9562720200000001</v>
      </c>
      <c r="J21" s="72">
        <v>0</v>
      </c>
      <c r="K21" s="72">
        <v>5.9562720200000001</v>
      </c>
      <c r="L21" s="72"/>
      <c r="M21" s="376">
        <v>-39.912510900000008</v>
      </c>
    </row>
    <row r="22" spans="1:13" ht="15" customHeight="1" x14ac:dyDescent="0.25">
      <c r="A22" s="386">
        <v>18</v>
      </c>
      <c r="B22" s="70" t="s">
        <v>74</v>
      </c>
      <c r="C22" s="72">
        <v>8.2133068099999988</v>
      </c>
      <c r="D22" s="72">
        <v>105.12846248</v>
      </c>
      <c r="E22" s="72">
        <v>3.33999778</v>
      </c>
      <c r="F22" s="72">
        <v>0</v>
      </c>
      <c r="G22" s="72">
        <v>116.68176707000001</v>
      </c>
      <c r="H22" s="72"/>
      <c r="I22" s="72">
        <v>8.4684990400000011</v>
      </c>
      <c r="J22" s="72">
        <v>1.4752E-4</v>
      </c>
      <c r="K22" s="72">
        <v>8.4686465600000016</v>
      </c>
      <c r="L22" s="72"/>
      <c r="M22" s="376">
        <v>-108.21312051000001</v>
      </c>
    </row>
    <row r="23" spans="1:13" ht="15" customHeight="1" x14ac:dyDescent="0.25">
      <c r="A23" s="78" t="s">
        <v>75</v>
      </c>
      <c r="B23" s="43"/>
      <c r="C23" s="341">
        <v>16.234430639999999</v>
      </c>
      <c r="D23" s="341">
        <v>4007.8307731600003</v>
      </c>
      <c r="E23" s="341">
        <v>79.980260550000011</v>
      </c>
      <c r="F23" s="341">
        <v>0</v>
      </c>
      <c r="G23" s="341">
        <v>4104.0454643499997</v>
      </c>
      <c r="H23" s="64"/>
      <c r="I23" s="341">
        <v>2151.7330712799994</v>
      </c>
      <c r="J23" s="341">
        <v>8.0838999999999998E-4</v>
      </c>
      <c r="K23" s="341">
        <v>2151.7338796699996</v>
      </c>
      <c r="L23" s="64"/>
      <c r="M23" s="295">
        <v>-1952.3115846800001</v>
      </c>
    </row>
    <row r="24" spans="1:13" ht="15" customHeight="1" x14ac:dyDescent="0.25">
      <c r="A24" s="386">
        <v>20</v>
      </c>
      <c r="B24" s="70" t="s">
        <v>76</v>
      </c>
      <c r="C24" s="72">
        <v>6.0731391000000006</v>
      </c>
      <c r="D24" s="72">
        <v>855.57639801999994</v>
      </c>
      <c r="E24" s="72">
        <v>41.904525470000003</v>
      </c>
      <c r="F24" s="72">
        <v>0</v>
      </c>
      <c r="G24" s="72">
        <v>903.55406258999994</v>
      </c>
      <c r="H24" s="72"/>
      <c r="I24" s="72">
        <v>1091.1616815599998</v>
      </c>
      <c r="J24" s="72">
        <v>0</v>
      </c>
      <c r="K24" s="72">
        <v>1091.1616815599998</v>
      </c>
      <c r="L24" s="72"/>
      <c r="M24" s="376">
        <v>187.60761896999986</v>
      </c>
    </row>
    <row r="25" spans="1:13" ht="15" customHeight="1" x14ac:dyDescent="0.25">
      <c r="A25" s="386">
        <v>21</v>
      </c>
      <c r="B25" s="70" t="s">
        <v>78</v>
      </c>
      <c r="C25" s="72">
        <v>9.3649250899999998</v>
      </c>
      <c r="D25" s="72">
        <v>362.1331890400001</v>
      </c>
      <c r="E25" s="72">
        <v>12.0091126</v>
      </c>
      <c r="F25" s="72">
        <v>0</v>
      </c>
      <c r="G25" s="72">
        <v>383.50722673000007</v>
      </c>
      <c r="H25" s="72"/>
      <c r="I25" s="72">
        <v>7.0107940000002367E-2</v>
      </c>
      <c r="J25" s="72">
        <v>0</v>
      </c>
      <c r="K25" s="72">
        <v>7.0107940000002367E-2</v>
      </c>
      <c r="L25" s="72"/>
      <c r="M25" s="376">
        <v>-383.43711879000006</v>
      </c>
    </row>
    <row r="26" spans="1:13" ht="15" customHeight="1" x14ac:dyDescent="0.25">
      <c r="A26" s="386">
        <v>22</v>
      </c>
      <c r="B26" s="70" t="s">
        <v>80</v>
      </c>
      <c r="C26" s="72">
        <v>0</v>
      </c>
      <c r="D26" s="72">
        <v>957.57786863999991</v>
      </c>
      <c r="E26" s="72">
        <v>0</v>
      </c>
      <c r="F26" s="72">
        <v>0</v>
      </c>
      <c r="G26" s="387">
        <v>957.57786863999991</v>
      </c>
      <c r="H26" s="387"/>
      <c r="I26" s="72">
        <v>6.6818804600000004</v>
      </c>
      <c r="J26" s="72">
        <v>0</v>
      </c>
      <c r="K26" s="72">
        <v>6.6818804600000004</v>
      </c>
      <c r="L26" s="72"/>
      <c r="M26" s="376">
        <v>-950.8959881799999</v>
      </c>
    </row>
    <row r="27" spans="1:13" ht="15" customHeight="1" x14ac:dyDescent="0.25">
      <c r="A27" s="386">
        <v>23</v>
      </c>
      <c r="B27" s="70" t="s">
        <v>82</v>
      </c>
      <c r="C27" s="72">
        <v>0</v>
      </c>
      <c r="D27" s="72">
        <v>984.70815144000017</v>
      </c>
      <c r="E27" s="72">
        <v>2.1048999999999998E-2</v>
      </c>
      <c r="F27" s="72">
        <v>0</v>
      </c>
      <c r="G27" s="72">
        <v>984.72920044000011</v>
      </c>
      <c r="H27" s="72"/>
      <c r="I27" s="72">
        <v>158.22718424999999</v>
      </c>
      <c r="J27" s="72">
        <v>0</v>
      </c>
      <c r="K27" s="72">
        <v>158.22718424999999</v>
      </c>
      <c r="L27" s="72"/>
      <c r="M27" s="376">
        <v>-826.50201619000018</v>
      </c>
    </row>
    <row r="28" spans="1:13" ht="15" customHeight="1" x14ac:dyDescent="0.25">
      <c r="A28" s="386">
        <v>24</v>
      </c>
      <c r="B28" s="70" t="s">
        <v>84</v>
      </c>
      <c r="C28" s="72">
        <v>0</v>
      </c>
      <c r="D28" s="72">
        <v>173.08677427000001</v>
      </c>
      <c r="E28" s="72">
        <v>6.8039595599999991</v>
      </c>
      <c r="F28" s="72">
        <v>0</v>
      </c>
      <c r="G28" s="72">
        <v>179.89073383000002</v>
      </c>
      <c r="H28" s="72"/>
      <c r="I28" s="72">
        <v>14.229880289999999</v>
      </c>
      <c r="J28" s="72">
        <v>8.0838999999999998E-4</v>
      </c>
      <c r="K28" s="72">
        <v>14.230688679999998</v>
      </c>
      <c r="L28" s="72"/>
      <c r="M28" s="376">
        <v>-165.66004515000003</v>
      </c>
    </row>
    <row r="29" spans="1:13" ht="15" customHeight="1" x14ac:dyDescent="0.25">
      <c r="A29" s="386">
        <v>25</v>
      </c>
      <c r="B29" s="70" t="s">
        <v>86</v>
      </c>
      <c r="C29" s="72">
        <v>0.79636645000000017</v>
      </c>
      <c r="D29" s="72">
        <v>674.74839175</v>
      </c>
      <c r="E29" s="72">
        <v>19.241613920000006</v>
      </c>
      <c r="F29" s="72">
        <v>0</v>
      </c>
      <c r="G29" s="72">
        <v>694.78637212000001</v>
      </c>
      <c r="H29" s="72"/>
      <c r="I29" s="72">
        <v>881.36233677999985</v>
      </c>
      <c r="J29" s="72">
        <v>0</v>
      </c>
      <c r="K29" s="72">
        <v>881.36233677999985</v>
      </c>
      <c r="L29" s="72"/>
      <c r="M29" s="376">
        <v>186.57596465999984</v>
      </c>
    </row>
    <row r="30" spans="1:13" ht="15" customHeight="1" x14ac:dyDescent="0.25">
      <c r="A30" s="78" t="s">
        <v>87</v>
      </c>
      <c r="B30" s="43"/>
      <c r="C30" s="341">
        <v>337.98734083000005</v>
      </c>
      <c r="D30" s="341">
        <v>1235.6564444199998</v>
      </c>
      <c r="E30" s="341">
        <v>69.976102170000033</v>
      </c>
      <c r="F30" s="341">
        <v>2.0815499999999997E-3</v>
      </c>
      <c r="G30" s="341">
        <v>1643.6219689699999</v>
      </c>
      <c r="H30" s="64"/>
      <c r="I30" s="341">
        <v>7.0334090300000005</v>
      </c>
      <c r="J30" s="341">
        <v>1.1751299999999999E-3</v>
      </c>
      <c r="K30" s="341">
        <v>7.0345841600000005</v>
      </c>
      <c r="L30" s="64"/>
      <c r="M30" s="295">
        <v>-1636.58738481</v>
      </c>
    </row>
    <row r="31" spans="1:13" ht="15" customHeight="1" x14ac:dyDescent="0.25">
      <c r="A31" s="386">
        <v>30</v>
      </c>
      <c r="B31" s="70" t="s">
        <v>89</v>
      </c>
      <c r="C31" s="72">
        <v>331.56771751000002</v>
      </c>
      <c r="D31" s="72">
        <v>514.22699439999997</v>
      </c>
      <c r="E31" s="72">
        <v>60.222522480000023</v>
      </c>
      <c r="F31" s="72">
        <v>2.0815499999999997E-3</v>
      </c>
      <c r="G31" s="72">
        <v>906.01931593999996</v>
      </c>
      <c r="H31" s="72"/>
      <c r="I31" s="72">
        <v>6.5396832600000003</v>
      </c>
      <c r="J31" s="72">
        <v>2.3430000000000001E-5</v>
      </c>
      <c r="K31" s="72">
        <v>6.53970669</v>
      </c>
      <c r="L31" s="72"/>
      <c r="M31" s="376">
        <v>-899.47960924999995</v>
      </c>
    </row>
    <row r="32" spans="1:13" ht="15" customHeight="1" x14ac:dyDescent="0.25">
      <c r="A32" s="386">
        <v>31</v>
      </c>
      <c r="B32" s="70" t="s">
        <v>91</v>
      </c>
      <c r="C32" s="72">
        <v>4.5086843500000002</v>
      </c>
      <c r="D32" s="72">
        <v>596.80131774000006</v>
      </c>
      <c r="E32" s="72">
        <v>4.701694090000001</v>
      </c>
      <c r="F32" s="72">
        <v>0</v>
      </c>
      <c r="G32" s="72">
        <v>606.01169618000006</v>
      </c>
      <c r="H32" s="72"/>
      <c r="I32" s="72">
        <v>9.0969500000000009E-2</v>
      </c>
      <c r="J32" s="72">
        <v>1.1516999999999999E-3</v>
      </c>
      <c r="K32" s="72">
        <v>9.2121200000000014E-2</v>
      </c>
      <c r="L32" s="72"/>
      <c r="M32" s="376">
        <v>-605.91957498000011</v>
      </c>
    </row>
    <row r="33" spans="1:13" ht="15" customHeight="1" x14ac:dyDescent="0.25">
      <c r="A33" s="386">
        <v>32</v>
      </c>
      <c r="B33" s="70" t="s">
        <v>93</v>
      </c>
      <c r="C33" s="72">
        <v>1.9109389699999997</v>
      </c>
      <c r="D33" s="72">
        <v>54.361039640000001</v>
      </c>
      <c r="E33" s="72">
        <v>2.1862851100000009</v>
      </c>
      <c r="F33" s="72">
        <v>0</v>
      </c>
      <c r="G33" s="72">
        <v>58.458263719999998</v>
      </c>
      <c r="H33" s="72"/>
      <c r="I33" s="72">
        <v>0.36252288999999999</v>
      </c>
      <c r="J33" s="72">
        <v>0</v>
      </c>
      <c r="K33" s="72">
        <v>0.36252288999999999</v>
      </c>
      <c r="L33" s="72"/>
      <c r="M33" s="376">
        <v>-58.095740829999997</v>
      </c>
    </row>
    <row r="34" spans="1:13" ht="15" customHeight="1" x14ac:dyDescent="0.25">
      <c r="A34" s="386">
        <v>33</v>
      </c>
      <c r="B34" s="70" t="s">
        <v>95</v>
      </c>
      <c r="C34" s="72">
        <v>0</v>
      </c>
      <c r="D34" s="72">
        <v>34.206324389999999</v>
      </c>
      <c r="E34" s="72">
        <v>0.11730301</v>
      </c>
      <c r="F34" s="72">
        <v>0</v>
      </c>
      <c r="G34" s="72">
        <v>34.323627399999999</v>
      </c>
      <c r="H34" s="72"/>
      <c r="I34" s="72">
        <v>4.0233379999999999E-2</v>
      </c>
      <c r="J34" s="72">
        <v>0</v>
      </c>
      <c r="K34" s="72">
        <v>4.0233379999999999E-2</v>
      </c>
      <c r="L34" s="72"/>
      <c r="M34" s="376">
        <v>-34.283394020000003</v>
      </c>
    </row>
    <row r="35" spans="1:13" ht="15" customHeight="1" x14ac:dyDescent="0.25">
      <c r="A35" s="386">
        <v>34</v>
      </c>
      <c r="B35" s="70" t="s">
        <v>97</v>
      </c>
      <c r="C35" s="72">
        <v>0</v>
      </c>
      <c r="D35" s="72">
        <v>36.060768250000002</v>
      </c>
      <c r="E35" s="72">
        <v>2.7482974800000002</v>
      </c>
      <c r="F35" s="72">
        <v>0</v>
      </c>
      <c r="G35" s="72">
        <v>38.80906573</v>
      </c>
      <c r="H35" s="72"/>
      <c r="I35" s="72">
        <v>0</v>
      </c>
      <c r="J35" s="72">
        <v>0</v>
      </c>
      <c r="K35" s="72">
        <v>0</v>
      </c>
      <c r="L35" s="72"/>
      <c r="M35" s="376">
        <v>-38.80906573</v>
      </c>
    </row>
    <row r="36" spans="1:13" ht="15" customHeight="1" x14ac:dyDescent="0.25">
      <c r="A36" s="78" t="s">
        <v>98</v>
      </c>
      <c r="B36" s="43"/>
      <c r="C36" s="341">
        <v>34.0763879</v>
      </c>
      <c r="D36" s="341">
        <v>855.21814228999995</v>
      </c>
      <c r="E36" s="341">
        <v>376.04945067000006</v>
      </c>
      <c r="F36" s="341">
        <v>2.0852869999999999E-2</v>
      </c>
      <c r="G36" s="341">
        <v>1265.3648337299999</v>
      </c>
      <c r="H36" s="341"/>
      <c r="I36" s="341">
        <v>255.00715462000002</v>
      </c>
      <c r="J36" s="341">
        <v>775.73052057999996</v>
      </c>
      <c r="K36" s="341">
        <v>1030.7376752</v>
      </c>
      <c r="L36" s="64"/>
      <c r="M36" s="295">
        <v>-234.62715852999986</v>
      </c>
    </row>
    <row r="37" spans="1:13" ht="15" customHeight="1" x14ac:dyDescent="0.25">
      <c r="A37" s="386">
        <v>40</v>
      </c>
      <c r="B37" s="70" t="s">
        <v>100</v>
      </c>
      <c r="C37" s="72">
        <v>12.3120385</v>
      </c>
      <c r="D37" s="72">
        <v>88.017839359999996</v>
      </c>
      <c r="E37" s="72">
        <v>12.974190280000004</v>
      </c>
      <c r="F37" s="72">
        <v>2.65E-6</v>
      </c>
      <c r="G37" s="82">
        <v>113.30407079</v>
      </c>
      <c r="H37" s="82"/>
      <c r="I37" s="72">
        <v>2.3004334099999997</v>
      </c>
      <c r="J37" s="72">
        <v>766.93198488000007</v>
      </c>
      <c r="K37" s="82">
        <v>769.23241829000006</v>
      </c>
      <c r="L37" s="82"/>
      <c r="M37" s="377">
        <v>655.92834750000009</v>
      </c>
    </row>
    <row r="38" spans="1:13" ht="15" customHeight="1" x14ac:dyDescent="0.25">
      <c r="A38" s="386">
        <v>41</v>
      </c>
      <c r="B38" s="70" t="s">
        <v>102</v>
      </c>
      <c r="C38" s="72">
        <v>5.8836388699999995</v>
      </c>
      <c r="D38" s="72">
        <v>231.15794726000001</v>
      </c>
      <c r="E38" s="72">
        <v>43.249093009999989</v>
      </c>
      <c r="F38" s="72">
        <v>0</v>
      </c>
      <c r="G38" s="72">
        <v>280.29067914000001</v>
      </c>
      <c r="H38" s="72"/>
      <c r="I38" s="72">
        <v>61.195231440000015</v>
      </c>
      <c r="J38" s="72">
        <v>3.350144E-2</v>
      </c>
      <c r="K38" s="82">
        <v>61.228732880000017</v>
      </c>
      <c r="L38" s="82"/>
      <c r="M38" s="377">
        <v>-219.06194625999998</v>
      </c>
    </row>
    <row r="39" spans="1:13" ht="15" customHeight="1" x14ac:dyDescent="0.25">
      <c r="A39" s="386">
        <v>42</v>
      </c>
      <c r="B39" s="70" t="s">
        <v>104</v>
      </c>
      <c r="C39" s="72">
        <v>15.880710530000002</v>
      </c>
      <c r="D39" s="72">
        <v>86.921245169999992</v>
      </c>
      <c r="E39" s="72">
        <v>14.645996369999997</v>
      </c>
      <c r="F39" s="72">
        <v>2.0850219999999999E-2</v>
      </c>
      <c r="G39" s="72">
        <v>117.46880228999999</v>
      </c>
      <c r="H39" s="72"/>
      <c r="I39" s="72">
        <v>15.861400459999999</v>
      </c>
      <c r="J39" s="72">
        <v>4.6499999999999996E-3</v>
      </c>
      <c r="K39" s="82">
        <v>15.866050459999999</v>
      </c>
      <c r="L39" s="82"/>
      <c r="M39" s="377">
        <v>-101.60275182999999</v>
      </c>
    </row>
    <row r="40" spans="1:13" ht="15" customHeight="1" x14ac:dyDescent="0.25">
      <c r="A40" s="386">
        <v>43</v>
      </c>
      <c r="B40" s="70" t="s">
        <v>106</v>
      </c>
      <c r="C40" s="72">
        <v>0</v>
      </c>
      <c r="D40" s="72">
        <v>155.9339603</v>
      </c>
      <c r="E40" s="72">
        <v>7.8530404700000007</v>
      </c>
      <c r="F40" s="72">
        <v>0</v>
      </c>
      <c r="G40" s="72">
        <v>163.78700076999999</v>
      </c>
      <c r="H40" s="72"/>
      <c r="I40" s="72">
        <v>52.039465310000004</v>
      </c>
      <c r="J40" s="72">
        <v>7.5755700000000002E-3</v>
      </c>
      <c r="K40" s="82">
        <v>52.047040880000004</v>
      </c>
      <c r="L40" s="82"/>
      <c r="M40" s="377">
        <v>-111.73995988999999</v>
      </c>
    </row>
    <row r="41" spans="1:13" ht="15" customHeight="1" x14ac:dyDescent="0.25">
      <c r="A41" s="386">
        <v>44</v>
      </c>
      <c r="B41" s="70" t="s">
        <v>108</v>
      </c>
      <c r="C41" s="72">
        <v>0</v>
      </c>
      <c r="D41" s="72">
        <v>246.66345717999997</v>
      </c>
      <c r="E41" s="72">
        <v>0</v>
      </c>
      <c r="F41" s="72">
        <v>0</v>
      </c>
      <c r="G41" s="72">
        <v>246.66345717999997</v>
      </c>
      <c r="H41" s="72"/>
      <c r="I41" s="72">
        <v>69.941305029999995</v>
      </c>
      <c r="J41" s="72">
        <v>0</v>
      </c>
      <c r="K41" s="82">
        <v>69.941305029999995</v>
      </c>
      <c r="L41" s="82"/>
      <c r="M41" s="377">
        <v>-176.72215214999997</v>
      </c>
    </row>
    <row r="42" spans="1:13" ht="15" customHeight="1" x14ac:dyDescent="0.25">
      <c r="A42" s="386">
        <v>45</v>
      </c>
      <c r="B42" s="70" t="s">
        <v>110</v>
      </c>
      <c r="C42" s="72">
        <v>0</v>
      </c>
      <c r="D42" s="72">
        <v>46.523693020000003</v>
      </c>
      <c r="E42" s="72">
        <v>297.32713054000004</v>
      </c>
      <c r="F42" s="72">
        <v>0</v>
      </c>
      <c r="G42" s="72">
        <v>343.85082356000004</v>
      </c>
      <c r="H42" s="72"/>
      <c r="I42" s="72">
        <v>53.669318969999999</v>
      </c>
      <c r="J42" s="72">
        <v>3.8299299499999999</v>
      </c>
      <c r="K42" s="82">
        <v>57.499248919999999</v>
      </c>
      <c r="L42" s="82"/>
      <c r="M42" s="377">
        <v>-286.35157464000002</v>
      </c>
    </row>
    <row r="43" spans="1:13" ht="15" customHeight="1" x14ac:dyDescent="0.25">
      <c r="A43" s="386">
        <v>46</v>
      </c>
      <c r="B43" s="70" t="s">
        <v>112</v>
      </c>
      <c r="C43" s="72">
        <v>0</v>
      </c>
      <c r="D43" s="72">
        <v>0</v>
      </c>
      <c r="E43" s="72">
        <v>0</v>
      </c>
      <c r="F43" s="72">
        <v>0</v>
      </c>
      <c r="G43" s="72">
        <v>0</v>
      </c>
      <c r="H43" s="387"/>
      <c r="I43" s="72">
        <v>0</v>
      </c>
      <c r="J43" s="72">
        <v>4.9228787399999998</v>
      </c>
      <c r="K43" s="82">
        <v>4.9228787399999998</v>
      </c>
      <c r="L43" s="82"/>
      <c r="M43" s="377">
        <v>4.9228787399999998</v>
      </c>
    </row>
    <row r="44" spans="1:13" ht="15" customHeight="1" x14ac:dyDescent="0.25">
      <c r="A44" s="78" t="s">
        <v>113</v>
      </c>
      <c r="B44" s="43"/>
      <c r="C44" s="341">
        <v>0</v>
      </c>
      <c r="D44" s="341">
        <v>0</v>
      </c>
      <c r="E44" s="341">
        <v>0</v>
      </c>
      <c r="F44" s="341">
        <v>527.78572635</v>
      </c>
      <c r="G44" s="341">
        <v>527.78572635</v>
      </c>
      <c r="H44" s="64"/>
      <c r="I44" s="341">
        <v>1.6116652600000001</v>
      </c>
      <c r="J44" s="341">
        <v>13.54717007</v>
      </c>
      <c r="K44" s="341">
        <v>15.15883533</v>
      </c>
      <c r="L44" s="64"/>
      <c r="M44" s="295">
        <v>-512.62689102000002</v>
      </c>
    </row>
    <row r="45" spans="1:13" ht="15" customHeight="1" x14ac:dyDescent="0.25">
      <c r="A45" s="386">
        <v>51</v>
      </c>
      <c r="B45" s="70" t="s">
        <v>115</v>
      </c>
      <c r="C45" s="72">
        <v>0</v>
      </c>
      <c r="D45" s="72">
        <v>0</v>
      </c>
      <c r="E45" s="72">
        <v>0</v>
      </c>
      <c r="F45" s="72">
        <v>0</v>
      </c>
      <c r="G45" s="82">
        <v>0</v>
      </c>
      <c r="H45" s="82"/>
      <c r="I45" s="72">
        <v>1.6116652600000001</v>
      </c>
      <c r="J45" s="72">
        <v>13.54717007</v>
      </c>
      <c r="K45" s="82">
        <v>15.15883533</v>
      </c>
      <c r="L45" s="82"/>
      <c r="M45" s="377">
        <v>15.15883533</v>
      </c>
    </row>
    <row r="46" spans="1:13" ht="15" customHeight="1" x14ac:dyDescent="0.25">
      <c r="A46" s="388">
        <v>58</v>
      </c>
      <c r="B46" s="88" t="s">
        <v>117</v>
      </c>
      <c r="C46" s="90">
        <v>0</v>
      </c>
      <c r="D46" s="90">
        <v>0</v>
      </c>
      <c r="E46" s="90">
        <v>0</v>
      </c>
      <c r="F46" s="90">
        <v>527.78572635</v>
      </c>
      <c r="G46" s="138">
        <v>527.78572635</v>
      </c>
      <c r="H46" s="138"/>
      <c r="I46" s="90">
        <v>0</v>
      </c>
      <c r="J46" s="90">
        <v>0</v>
      </c>
      <c r="K46" s="138">
        <v>0</v>
      </c>
      <c r="L46" s="138"/>
      <c r="M46" s="378">
        <v>-527.78572635</v>
      </c>
    </row>
    <row r="47" spans="1:13" ht="15" customHeight="1" x14ac:dyDescent="0.25">
      <c r="A47" s="95" t="s">
        <v>118</v>
      </c>
      <c r="B47" s="96"/>
      <c r="C47" s="341">
        <v>0</v>
      </c>
      <c r="D47" s="341">
        <v>2070.96837848</v>
      </c>
      <c r="E47" s="341">
        <v>2.0991023099999997</v>
      </c>
      <c r="F47" s="341">
        <v>0</v>
      </c>
      <c r="G47" s="341">
        <v>2073.06748079</v>
      </c>
      <c r="H47" s="341"/>
      <c r="I47" s="341">
        <v>76.623185489999997</v>
      </c>
      <c r="J47" s="341">
        <v>0</v>
      </c>
      <c r="K47" s="341">
        <v>76.623185489999997</v>
      </c>
      <c r="L47" s="339"/>
      <c r="M47" s="335">
        <v>-1996.4442953</v>
      </c>
    </row>
    <row r="48" spans="1:13" ht="15" customHeight="1" x14ac:dyDescent="0.25">
      <c r="A48" s="33">
        <v>20</v>
      </c>
      <c r="B48" s="31" t="s">
        <v>76</v>
      </c>
      <c r="C48" s="72">
        <v>0</v>
      </c>
      <c r="D48" s="72">
        <v>683.66677267</v>
      </c>
      <c r="E48" s="72">
        <v>2.0514924099999998</v>
      </c>
      <c r="F48" s="72">
        <v>0</v>
      </c>
      <c r="G48" s="72">
        <v>685.71826508000004</v>
      </c>
      <c r="H48" s="72"/>
      <c r="I48" s="72">
        <v>0</v>
      </c>
      <c r="J48" s="72">
        <v>0</v>
      </c>
      <c r="K48" s="72">
        <v>0</v>
      </c>
      <c r="L48" s="72"/>
      <c r="M48" s="376">
        <v>-685.71826508000004</v>
      </c>
    </row>
    <row r="49" spans="1:13" ht="15" customHeight="1" x14ac:dyDescent="0.25">
      <c r="A49" s="33">
        <v>22</v>
      </c>
      <c r="B49" s="31" t="s">
        <v>80</v>
      </c>
      <c r="C49" s="72">
        <v>0</v>
      </c>
      <c r="D49" s="72">
        <v>957.57786863999991</v>
      </c>
      <c r="E49" s="72">
        <v>0</v>
      </c>
      <c r="F49" s="72">
        <v>0</v>
      </c>
      <c r="G49" s="72">
        <v>957.57786863999991</v>
      </c>
      <c r="H49" s="72"/>
      <c r="I49" s="72">
        <v>6.6818804600000004</v>
      </c>
      <c r="J49" s="72">
        <v>0</v>
      </c>
      <c r="K49" s="72">
        <v>6.6818804600000004</v>
      </c>
      <c r="L49" s="72"/>
      <c r="M49" s="376">
        <v>-950.8959881799999</v>
      </c>
    </row>
    <row r="50" spans="1:13" ht="15" customHeight="1" x14ac:dyDescent="0.25">
      <c r="A50" s="33">
        <v>24</v>
      </c>
      <c r="B50" s="31" t="s">
        <v>84</v>
      </c>
      <c r="C50" s="72">
        <v>0</v>
      </c>
      <c r="D50" s="72">
        <v>150.76930993000002</v>
      </c>
      <c r="E50" s="72">
        <v>0</v>
      </c>
      <c r="F50" s="72">
        <v>0</v>
      </c>
      <c r="G50" s="72">
        <v>150.76930993000002</v>
      </c>
      <c r="H50" s="72"/>
      <c r="I50" s="72">
        <v>0</v>
      </c>
      <c r="J50" s="72">
        <v>0</v>
      </c>
      <c r="K50" s="72">
        <v>0</v>
      </c>
      <c r="L50" s="72"/>
      <c r="M50" s="376">
        <v>-150.76930993000002</v>
      </c>
    </row>
    <row r="51" spans="1:13" ht="15" customHeight="1" x14ac:dyDescent="0.25">
      <c r="A51" s="33">
        <v>42</v>
      </c>
      <c r="B51" s="31" t="s">
        <v>104</v>
      </c>
      <c r="C51" s="72">
        <v>0</v>
      </c>
      <c r="D51" s="72">
        <v>32.707999569999998</v>
      </c>
      <c r="E51" s="72">
        <v>4.7609899999999997E-2</v>
      </c>
      <c r="F51" s="72">
        <v>0</v>
      </c>
      <c r="G51" s="72">
        <v>32.755609469999996</v>
      </c>
      <c r="H51" s="72"/>
      <c r="I51" s="72">
        <v>0</v>
      </c>
      <c r="J51" s="72">
        <v>0</v>
      </c>
      <c r="K51" s="72">
        <v>0</v>
      </c>
      <c r="L51" s="72"/>
      <c r="M51" s="376">
        <v>-32.755609469999996</v>
      </c>
    </row>
    <row r="52" spans="1:13" ht="15" customHeight="1" x14ac:dyDescent="0.25">
      <c r="A52" s="33">
        <v>44</v>
      </c>
      <c r="B52" s="31" t="s">
        <v>108</v>
      </c>
      <c r="C52" s="72">
        <v>0</v>
      </c>
      <c r="D52" s="72">
        <v>246.24642766999997</v>
      </c>
      <c r="E52" s="72">
        <v>0</v>
      </c>
      <c r="F52" s="72">
        <v>0</v>
      </c>
      <c r="G52" s="72">
        <v>246.24642766999997</v>
      </c>
      <c r="H52" s="72"/>
      <c r="I52" s="72">
        <v>69.941305029999995</v>
      </c>
      <c r="J52" s="72">
        <v>0</v>
      </c>
      <c r="K52" s="72">
        <v>69.941305029999995</v>
      </c>
      <c r="L52" s="72"/>
      <c r="M52" s="376">
        <v>-176.30512263999998</v>
      </c>
    </row>
    <row r="53" spans="1:13" ht="15" customHeight="1" x14ac:dyDescent="0.25">
      <c r="A53" s="33">
        <v>45</v>
      </c>
      <c r="B53" s="31" t="s">
        <v>110</v>
      </c>
      <c r="C53" s="72">
        <v>0</v>
      </c>
      <c r="D53" s="72">
        <v>0</v>
      </c>
      <c r="E53" s="72">
        <v>0</v>
      </c>
      <c r="F53" s="72">
        <v>0</v>
      </c>
      <c r="G53" s="72">
        <v>0</v>
      </c>
      <c r="H53" s="72"/>
      <c r="I53" s="72">
        <v>0</v>
      </c>
      <c r="J53" s="72">
        <v>0</v>
      </c>
      <c r="K53" s="72">
        <v>0</v>
      </c>
      <c r="L53" s="72"/>
      <c r="M53" s="376">
        <v>0</v>
      </c>
    </row>
    <row r="54" spans="1:13" ht="15" customHeight="1" x14ac:dyDescent="0.25">
      <c r="A54" s="313">
        <v>46</v>
      </c>
      <c r="B54" s="106" t="s">
        <v>112</v>
      </c>
      <c r="C54" s="90">
        <v>0</v>
      </c>
      <c r="D54" s="90">
        <v>0</v>
      </c>
      <c r="E54" s="90">
        <v>0</v>
      </c>
      <c r="F54" s="90">
        <v>0</v>
      </c>
      <c r="G54" s="90">
        <v>0</v>
      </c>
      <c r="H54" s="90"/>
      <c r="I54" s="90">
        <v>0</v>
      </c>
      <c r="J54" s="90">
        <v>0</v>
      </c>
      <c r="K54" s="90">
        <v>0</v>
      </c>
      <c r="L54" s="90"/>
      <c r="M54" s="389">
        <v>0</v>
      </c>
    </row>
  </sheetData>
  <mergeCells count="6">
    <mergeCell ref="A1:M1"/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245E1-C3CE-4773-9FC5-EE8628A5CEA6}">
  <sheetPr codeName="Tabelle23">
    <pageSetUpPr fitToPage="1"/>
  </sheetPr>
  <dimension ref="A1:M54"/>
  <sheetViews>
    <sheetView showGridLines="0" zoomScaleNormal="100" workbookViewId="0">
      <selection sqref="A1:M1"/>
    </sheetView>
  </sheetViews>
  <sheetFormatPr baseColWidth="10" defaultColWidth="9.875" defaultRowHeight="15.75" x14ac:dyDescent="0.25"/>
  <cols>
    <col min="1" max="1" width="3" customWidth="1"/>
    <col min="2" max="2" width="33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 x14ac:dyDescent="0.25">
      <c r="A1" s="546" t="s">
        <v>353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</row>
    <row r="2" spans="1:13" ht="12.75" customHeight="1" x14ac:dyDescent="0.25">
      <c r="A2" s="547" t="s">
        <v>299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</row>
    <row r="3" spans="1:13" ht="12.75" customHeight="1" x14ac:dyDescent="0.25">
      <c r="A3" s="367"/>
      <c r="B3" s="367"/>
      <c r="C3" s="367"/>
      <c r="D3" s="367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 x14ac:dyDescent="0.25">
      <c r="A4" s="553" t="s">
        <v>311</v>
      </c>
      <c r="B4" s="553"/>
      <c r="C4" s="555" t="s">
        <v>312</v>
      </c>
      <c r="D4" s="555"/>
      <c r="E4" s="555"/>
      <c r="F4" s="555"/>
      <c r="G4" s="555"/>
      <c r="H4" s="380"/>
      <c r="I4" s="555" t="s">
        <v>313</v>
      </c>
      <c r="J4" s="555"/>
      <c r="K4" s="555"/>
      <c r="L4" s="380"/>
      <c r="M4" s="556" t="s">
        <v>303</v>
      </c>
    </row>
    <row r="5" spans="1:13" ht="48" x14ac:dyDescent="0.25">
      <c r="A5" s="554"/>
      <c r="B5" s="554"/>
      <c r="C5" s="381" t="s">
        <v>314</v>
      </c>
      <c r="D5" s="381" t="s">
        <v>315</v>
      </c>
      <c r="E5" s="382" t="s">
        <v>316</v>
      </c>
      <c r="F5" s="382" t="s">
        <v>317</v>
      </c>
      <c r="G5" s="382" t="s">
        <v>308</v>
      </c>
      <c r="H5" s="383"/>
      <c r="I5" s="384" t="s">
        <v>309</v>
      </c>
      <c r="J5" s="382" t="s">
        <v>318</v>
      </c>
      <c r="K5" s="382" t="s">
        <v>308</v>
      </c>
      <c r="L5" s="383"/>
      <c r="M5" s="557"/>
    </row>
    <row r="6" spans="1:13" ht="15.75" customHeight="1" x14ac:dyDescent="0.25">
      <c r="A6" s="372" t="s">
        <v>310</v>
      </c>
      <c r="B6" s="373"/>
      <c r="C6" s="295">
        <v>7078.7465861799983</v>
      </c>
      <c r="D6" s="295">
        <v>50900.83385558</v>
      </c>
      <c r="E6" s="295">
        <v>4611.0923160799994</v>
      </c>
      <c r="F6" s="295">
        <v>3544.5164987700005</v>
      </c>
      <c r="G6" s="295">
        <v>66135.18925661</v>
      </c>
      <c r="H6" s="42"/>
      <c r="I6" s="295">
        <v>52002.94370841996</v>
      </c>
      <c r="J6" s="295">
        <v>1526.6959415199999</v>
      </c>
      <c r="K6" s="295">
        <v>53529.639649939956</v>
      </c>
      <c r="L6" s="42"/>
      <c r="M6" s="295">
        <v>-12605.549606670043</v>
      </c>
    </row>
    <row r="7" spans="1:13" ht="15" customHeight="1" x14ac:dyDescent="0.25">
      <c r="A7" s="78" t="s">
        <v>45</v>
      </c>
      <c r="B7" s="43"/>
      <c r="C7" s="341">
        <v>4125.3669897999998</v>
      </c>
      <c r="D7" s="341">
        <v>1057.32897361</v>
      </c>
      <c r="E7" s="341">
        <v>2261.56076424</v>
      </c>
      <c r="F7" s="341">
        <v>1.8897200000000001E-3</v>
      </c>
      <c r="G7" s="341">
        <v>7444.2586173700001</v>
      </c>
      <c r="H7" s="64"/>
      <c r="I7" s="341">
        <v>36770.572896169964</v>
      </c>
      <c r="J7" s="341">
        <v>0.32979881999999999</v>
      </c>
      <c r="K7" s="341">
        <v>36770.902694989963</v>
      </c>
      <c r="L7" s="64"/>
      <c r="M7" s="295">
        <v>29326.644077619963</v>
      </c>
    </row>
    <row r="8" spans="1:13" ht="15" customHeight="1" collapsed="1" x14ac:dyDescent="0.25">
      <c r="A8" s="385" t="s">
        <v>46</v>
      </c>
      <c r="B8" s="70" t="s">
        <v>47</v>
      </c>
      <c r="C8" s="72">
        <v>4.9686846199999986</v>
      </c>
      <c r="D8" s="72">
        <v>0</v>
      </c>
      <c r="E8" s="72">
        <v>2.14587007</v>
      </c>
      <c r="F8" s="72">
        <v>0</v>
      </c>
      <c r="G8" s="72">
        <v>7.1145546899999985</v>
      </c>
      <c r="H8" s="72"/>
      <c r="I8" s="72">
        <v>6.7149199999999992E-3</v>
      </c>
      <c r="J8" s="72">
        <v>0</v>
      </c>
      <c r="K8" s="72">
        <v>6.7149199999999992E-3</v>
      </c>
      <c r="L8" s="72"/>
      <c r="M8" s="376">
        <v>-7.1078397699999982</v>
      </c>
    </row>
    <row r="9" spans="1:13" ht="15" customHeight="1" x14ac:dyDescent="0.25">
      <c r="A9" s="385" t="s">
        <v>48</v>
      </c>
      <c r="B9" s="70" t="s">
        <v>49</v>
      </c>
      <c r="C9" s="72">
        <v>33.02951448999999</v>
      </c>
      <c r="D9" s="72">
        <v>29.886423540000003</v>
      </c>
      <c r="E9" s="72">
        <v>82.723082769999991</v>
      </c>
      <c r="F9" s="72">
        <v>0</v>
      </c>
      <c r="G9" s="72">
        <v>145.63902079999997</v>
      </c>
      <c r="H9" s="72"/>
      <c r="I9" s="72">
        <v>0.90139429999999965</v>
      </c>
      <c r="J9" s="72">
        <v>0</v>
      </c>
      <c r="K9" s="72">
        <v>0.90139429999999965</v>
      </c>
      <c r="L9" s="72"/>
      <c r="M9" s="376">
        <v>-144.73762649999998</v>
      </c>
    </row>
    <row r="10" spans="1:13" ht="15" customHeight="1" x14ac:dyDescent="0.25">
      <c r="A10" s="385" t="s">
        <v>50</v>
      </c>
      <c r="B10" s="70" t="s">
        <v>51</v>
      </c>
      <c r="C10" s="72">
        <v>5.8554857399999989</v>
      </c>
      <c r="D10" s="72">
        <v>0.94317401000000012</v>
      </c>
      <c r="E10" s="72">
        <v>4.2926458500000013</v>
      </c>
      <c r="F10" s="72">
        <v>0</v>
      </c>
      <c r="G10" s="72">
        <v>11.0913056</v>
      </c>
      <c r="H10" s="72"/>
      <c r="I10" s="72">
        <v>9.5479190000000005E-2</v>
      </c>
      <c r="J10" s="72">
        <v>0</v>
      </c>
      <c r="K10" s="72">
        <v>9.5479190000000005E-2</v>
      </c>
      <c r="L10" s="72"/>
      <c r="M10" s="376">
        <v>-10.995826409999999</v>
      </c>
    </row>
    <row r="11" spans="1:13" ht="15" customHeight="1" x14ac:dyDescent="0.25">
      <c r="A11" s="385" t="s">
        <v>52</v>
      </c>
      <c r="B11" s="70" t="s">
        <v>53</v>
      </c>
      <c r="C11" s="72">
        <v>13.402053320000002</v>
      </c>
      <c r="D11" s="72">
        <v>4.2700000000000004E-3</v>
      </c>
      <c r="E11" s="72">
        <v>1.0325003699999999</v>
      </c>
      <c r="F11" s="72">
        <v>0</v>
      </c>
      <c r="G11" s="72">
        <v>14.438823690000001</v>
      </c>
      <c r="H11" s="72"/>
      <c r="I11" s="72">
        <v>1.27344E-3</v>
      </c>
      <c r="J11" s="72">
        <v>0</v>
      </c>
      <c r="K11" s="72">
        <v>1.27344E-3</v>
      </c>
      <c r="L11" s="72"/>
      <c r="M11" s="376">
        <v>-14.437550250000001</v>
      </c>
    </row>
    <row r="12" spans="1:13" ht="15" customHeight="1" x14ac:dyDescent="0.25">
      <c r="A12" s="385" t="s">
        <v>54</v>
      </c>
      <c r="B12" s="70" t="s">
        <v>55</v>
      </c>
      <c r="C12" s="72">
        <v>6.1877698300000006</v>
      </c>
      <c r="D12" s="72">
        <v>0.49193805000000007</v>
      </c>
      <c r="E12" s="72">
        <v>2.3501947699999994</v>
      </c>
      <c r="F12" s="72">
        <v>0</v>
      </c>
      <c r="G12" s="72">
        <v>9.0299026500000004</v>
      </c>
      <c r="H12" s="72"/>
      <c r="I12" s="72">
        <v>7.7548149999999996E-2</v>
      </c>
      <c r="J12" s="72">
        <v>0</v>
      </c>
      <c r="K12" s="72">
        <v>7.7548149999999996E-2</v>
      </c>
      <c r="L12" s="72"/>
      <c r="M12" s="376">
        <v>-8.9523545000000002</v>
      </c>
    </row>
    <row r="13" spans="1:13" ht="15" customHeight="1" x14ac:dyDescent="0.25">
      <c r="A13" s="385" t="s">
        <v>56</v>
      </c>
      <c r="B13" s="70" t="s">
        <v>57</v>
      </c>
      <c r="C13" s="72">
        <v>22.740411609999995</v>
      </c>
      <c r="D13" s="72">
        <v>0.10029039000000001</v>
      </c>
      <c r="E13" s="72">
        <v>3.3788449100000006</v>
      </c>
      <c r="F13" s="72">
        <v>1.1772E-4</v>
      </c>
      <c r="G13" s="72">
        <v>26.219664629999997</v>
      </c>
      <c r="H13" s="72"/>
      <c r="I13" s="72">
        <v>6.7740409999999987E-2</v>
      </c>
      <c r="J13" s="72">
        <v>0</v>
      </c>
      <c r="K13" s="72">
        <v>6.7740409999999987E-2</v>
      </c>
      <c r="L13" s="72"/>
      <c r="M13" s="376">
        <v>-26.151924219999998</v>
      </c>
    </row>
    <row r="14" spans="1:13" ht="15" customHeight="1" x14ac:dyDescent="0.25">
      <c r="A14" s="386">
        <v>10</v>
      </c>
      <c r="B14" s="70" t="s">
        <v>59</v>
      </c>
      <c r="C14" s="72">
        <v>47.402147499999984</v>
      </c>
      <c r="D14" s="72">
        <v>251.51855310000005</v>
      </c>
      <c r="E14" s="72">
        <v>80.386549509999952</v>
      </c>
      <c r="F14" s="72">
        <v>0</v>
      </c>
      <c r="G14" s="72">
        <v>379.30725010999998</v>
      </c>
      <c r="H14" s="72"/>
      <c r="I14" s="72">
        <v>2.7933466199999994</v>
      </c>
      <c r="J14" s="72">
        <v>8.6941500000000012E-3</v>
      </c>
      <c r="K14" s="72">
        <v>2.8020407699999996</v>
      </c>
      <c r="L14" s="72"/>
      <c r="M14" s="376">
        <v>-376.50520933999996</v>
      </c>
    </row>
    <row r="15" spans="1:13" ht="15" customHeight="1" x14ac:dyDescent="0.25">
      <c r="A15" s="386">
        <v>11</v>
      </c>
      <c r="B15" s="70" t="s">
        <v>61</v>
      </c>
      <c r="C15" s="72">
        <v>1717.2643212999992</v>
      </c>
      <c r="D15" s="72">
        <v>45.627358280000031</v>
      </c>
      <c r="E15" s="72">
        <v>461.32026697999993</v>
      </c>
      <c r="F15" s="72">
        <v>2.5630999999999999E-4</v>
      </c>
      <c r="G15" s="72">
        <v>2224.2122028699991</v>
      </c>
      <c r="H15" s="72"/>
      <c r="I15" s="72">
        <v>101.26650076000004</v>
      </c>
      <c r="J15" s="72">
        <v>1.42336E-3</v>
      </c>
      <c r="K15" s="72">
        <v>101.26792412000005</v>
      </c>
      <c r="L15" s="72"/>
      <c r="M15" s="376">
        <v>-2122.9442787499993</v>
      </c>
    </row>
    <row r="16" spans="1:13" ht="15" customHeight="1" x14ac:dyDescent="0.25">
      <c r="A16" s="386">
        <v>12</v>
      </c>
      <c r="B16" s="70" t="s">
        <v>63</v>
      </c>
      <c r="C16" s="72">
        <v>93.272425260000006</v>
      </c>
      <c r="D16" s="72">
        <v>144.84309615999999</v>
      </c>
      <c r="E16" s="72">
        <v>76.706378409999985</v>
      </c>
      <c r="F16" s="72">
        <v>9.0809000000000007E-4</v>
      </c>
      <c r="G16" s="72">
        <v>314.82280792</v>
      </c>
      <c r="H16" s="72"/>
      <c r="I16" s="72">
        <v>3.5625479200000001</v>
      </c>
      <c r="J16" s="72">
        <v>4.8273999999999999E-3</v>
      </c>
      <c r="K16" s="72">
        <v>3.56737532</v>
      </c>
      <c r="L16" s="72"/>
      <c r="M16" s="376">
        <v>-311.25543260000001</v>
      </c>
    </row>
    <row r="17" spans="1:13" ht="15" customHeight="1" x14ac:dyDescent="0.25">
      <c r="A17" s="386">
        <v>13</v>
      </c>
      <c r="B17" s="70" t="s">
        <v>65</v>
      </c>
      <c r="C17" s="72">
        <v>626.1857761499997</v>
      </c>
      <c r="D17" s="72">
        <v>82.188851810000017</v>
      </c>
      <c r="E17" s="72">
        <v>606.47406084999977</v>
      </c>
      <c r="F17" s="72">
        <v>6.0760000000000002E-4</v>
      </c>
      <c r="G17" s="72">
        <v>1314.8492964099996</v>
      </c>
      <c r="H17" s="72"/>
      <c r="I17" s="72">
        <v>793.10773267000047</v>
      </c>
      <c r="J17" s="72">
        <v>2.2007E-4</v>
      </c>
      <c r="K17" s="72">
        <v>793.10795274000043</v>
      </c>
      <c r="L17" s="72"/>
      <c r="M17" s="376">
        <v>-521.7413436699992</v>
      </c>
    </row>
    <row r="18" spans="1:13" ht="15" customHeight="1" x14ac:dyDescent="0.25">
      <c r="A18" s="386">
        <v>14</v>
      </c>
      <c r="B18" s="70" t="s">
        <v>67</v>
      </c>
      <c r="C18" s="72">
        <v>928.85641851000025</v>
      </c>
      <c r="D18" s="72">
        <v>44.087042430000011</v>
      </c>
      <c r="E18" s="72">
        <v>719.86087924000037</v>
      </c>
      <c r="F18" s="72">
        <v>0</v>
      </c>
      <c r="G18" s="72">
        <v>1692.8043401800005</v>
      </c>
      <c r="H18" s="72"/>
      <c r="I18" s="72">
        <v>39.04462216000001</v>
      </c>
      <c r="J18" s="72">
        <v>0</v>
      </c>
      <c r="K18" s="72">
        <v>39.04462216000001</v>
      </c>
      <c r="L18" s="72"/>
      <c r="M18" s="376">
        <v>-1653.7597180200005</v>
      </c>
    </row>
    <row r="19" spans="1:13" ht="15" customHeight="1" x14ac:dyDescent="0.25">
      <c r="A19" s="386">
        <v>15</v>
      </c>
      <c r="B19" s="70" t="s">
        <v>69</v>
      </c>
      <c r="C19" s="72">
        <v>542.58257318000028</v>
      </c>
      <c r="D19" s="72">
        <v>111.03755423999995</v>
      </c>
      <c r="E19" s="72">
        <v>211.07240107000018</v>
      </c>
      <c r="F19" s="72">
        <v>0</v>
      </c>
      <c r="G19" s="72">
        <v>864.69252849000043</v>
      </c>
      <c r="H19" s="72"/>
      <c r="I19" s="72">
        <v>106.53573286999999</v>
      </c>
      <c r="J19" s="72">
        <v>0.30836058</v>
      </c>
      <c r="K19" s="72">
        <v>106.84409344999999</v>
      </c>
      <c r="L19" s="72"/>
      <c r="M19" s="376">
        <v>-757.84843504000048</v>
      </c>
    </row>
    <row r="20" spans="1:13" ht="15" customHeight="1" x14ac:dyDescent="0.25">
      <c r="A20" s="386">
        <v>16</v>
      </c>
      <c r="B20" s="70" t="s">
        <v>70</v>
      </c>
      <c r="C20" s="72">
        <v>0</v>
      </c>
      <c r="D20" s="72">
        <v>0</v>
      </c>
      <c r="E20" s="72">
        <v>-39.153057439999962</v>
      </c>
      <c r="F20" s="72">
        <v>0</v>
      </c>
      <c r="G20" s="72">
        <v>-39.153057439999962</v>
      </c>
      <c r="H20" s="72"/>
      <c r="I20" s="72">
        <v>35673.112457299962</v>
      </c>
      <c r="J20" s="72">
        <v>0</v>
      </c>
      <c r="K20" s="72">
        <v>35673.112457299962</v>
      </c>
      <c r="L20" s="72"/>
      <c r="M20" s="376">
        <v>35712.265514739964</v>
      </c>
    </row>
    <row r="21" spans="1:13" ht="15" customHeight="1" x14ac:dyDescent="0.25">
      <c r="A21" s="386">
        <v>17</v>
      </c>
      <c r="B21" s="70" t="s">
        <v>72</v>
      </c>
      <c r="C21" s="72">
        <v>18.617292630000005</v>
      </c>
      <c r="D21" s="72">
        <v>179.88974763000002</v>
      </c>
      <c r="E21" s="72">
        <v>21.967186259999998</v>
      </c>
      <c r="F21" s="72">
        <v>0</v>
      </c>
      <c r="G21" s="72">
        <v>220.47422652000003</v>
      </c>
      <c r="H21" s="72"/>
      <c r="I21" s="72">
        <v>15.31398686</v>
      </c>
      <c r="J21" s="72">
        <v>1.6235100000000001E-3</v>
      </c>
      <c r="K21" s="72">
        <v>15.31561037</v>
      </c>
      <c r="L21" s="72"/>
      <c r="M21" s="376">
        <v>-205.15861615000003</v>
      </c>
    </row>
    <row r="22" spans="1:13" ht="15" customHeight="1" x14ac:dyDescent="0.25">
      <c r="A22" s="386">
        <v>18</v>
      </c>
      <c r="B22" s="70" t="s">
        <v>74</v>
      </c>
      <c r="C22" s="72">
        <v>65.002115659999959</v>
      </c>
      <c r="D22" s="72">
        <v>166.71067396999996</v>
      </c>
      <c r="E22" s="72">
        <v>27.002960620000014</v>
      </c>
      <c r="F22" s="72">
        <v>0</v>
      </c>
      <c r="G22" s="72">
        <v>258.71575024999993</v>
      </c>
      <c r="H22" s="72"/>
      <c r="I22" s="72">
        <v>34.685818599999998</v>
      </c>
      <c r="J22" s="72">
        <v>4.6497500000000002E-3</v>
      </c>
      <c r="K22" s="72">
        <v>34.690468349999996</v>
      </c>
      <c r="L22" s="72"/>
      <c r="M22" s="376">
        <v>-224.02528189999992</v>
      </c>
    </row>
    <row r="23" spans="1:13" ht="15" customHeight="1" x14ac:dyDescent="0.25">
      <c r="A23" s="78" t="s">
        <v>75</v>
      </c>
      <c r="B23" s="43"/>
      <c r="C23" s="341">
        <v>130.70242153000001</v>
      </c>
      <c r="D23" s="341">
        <v>33665.368271800005</v>
      </c>
      <c r="E23" s="341">
        <v>675.76037119</v>
      </c>
      <c r="F23" s="341">
        <v>0</v>
      </c>
      <c r="G23" s="341">
        <v>34471.831064520004</v>
      </c>
      <c r="H23" s="64"/>
      <c r="I23" s="341">
        <v>12703.230390479999</v>
      </c>
      <c r="J23" s="341">
        <v>-1.6306900000000015E-3</v>
      </c>
      <c r="K23" s="341">
        <v>12703.228759789999</v>
      </c>
      <c r="L23" s="64"/>
      <c r="M23" s="295">
        <v>-21768.602304730004</v>
      </c>
    </row>
    <row r="24" spans="1:13" ht="15" customHeight="1" x14ac:dyDescent="0.25">
      <c r="A24" s="386">
        <v>20</v>
      </c>
      <c r="B24" s="70" t="s">
        <v>76</v>
      </c>
      <c r="C24" s="72">
        <v>47.784351069999992</v>
      </c>
      <c r="D24" s="72">
        <v>5815.5550086500016</v>
      </c>
      <c r="E24" s="72">
        <v>147.76322563000008</v>
      </c>
      <c r="F24" s="72">
        <v>0</v>
      </c>
      <c r="G24" s="72">
        <v>6011.1025853500023</v>
      </c>
      <c r="H24" s="72"/>
      <c r="I24" s="72">
        <v>5809.4606694600006</v>
      </c>
      <c r="J24" s="72">
        <v>0</v>
      </c>
      <c r="K24" s="72">
        <v>5809.4606694600006</v>
      </c>
      <c r="L24" s="72"/>
      <c r="M24" s="376">
        <v>-201.64191589000166</v>
      </c>
    </row>
    <row r="25" spans="1:13" ht="15" customHeight="1" x14ac:dyDescent="0.25">
      <c r="A25" s="386">
        <v>21</v>
      </c>
      <c r="B25" s="70" t="s">
        <v>78</v>
      </c>
      <c r="C25" s="72">
        <v>76.445454090000027</v>
      </c>
      <c r="D25" s="72">
        <v>3051.6886407200004</v>
      </c>
      <c r="E25" s="72">
        <v>59.060993940000003</v>
      </c>
      <c r="F25" s="72">
        <v>0</v>
      </c>
      <c r="G25" s="72">
        <v>3187.1950887500007</v>
      </c>
      <c r="H25" s="72"/>
      <c r="I25" s="72">
        <v>642.25414566999996</v>
      </c>
      <c r="J25" s="72">
        <v>8.6069E-4</v>
      </c>
      <c r="K25" s="72">
        <v>642.25500635999992</v>
      </c>
      <c r="L25" s="72"/>
      <c r="M25" s="376">
        <v>-2544.9400823900005</v>
      </c>
    </row>
    <row r="26" spans="1:13" ht="15" customHeight="1" x14ac:dyDescent="0.25">
      <c r="A26" s="386">
        <v>22</v>
      </c>
      <c r="B26" s="70" t="s">
        <v>80</v>
      </c>
      <c r="C26" s="72">
        <v>0</v>
      </c>
      <c r="D26" s="72">
        <v>10774.899472450003</v>
      </c>
      <c r="E26" s="72">
        <v>0</v>
      </c>
      <c r="F26" s="72">
        <v>0</v>
      </c>
      <c r="G26" s="387">
        <v>10774.899472450003</v>
      </c>
      <c r="H26" s="387"/>
      <c r="I26" s="72">
        <v>37.717573969999997</v>
      </c>
      <c r="J26" s="72">
        <v>0</v>
      </c>
      <c r="K26" s="72">
        <v>37.717573969999997</v>
      </c>
      <c r="L26" s="72"/>
      <c r="M26" s="376">
        <v>-10737.181898480003</v>
      </c>
    </row>
    <row r="27" spans="1:13" ht="15" customHeight="1" x14ac:dyDescent="0.25">
      <c r="A27" s="386">
        <v>23</v>
      </c>
      <c r="B27" s="70" t="s">
        <v>82</v>
      </c>
      <c r="C27" s="72">
        <v>0</v>
      </c>
      <c r="D27" s="72">
        <v>7620.2246854000005</v>
      </c>
      <c r="E27" s="72">
        <v>0.22035624000000004</v>
      </c>
      <c r="F27" s="72">
        <v>0</v>
      </c>
      <c r="G27" s="72">
        <v>7620.4450416400005</v>
      </c>
      <c r="H27" s="72"/>
      <c r="I27" s="72">
        <v>1214.3029964500001</v>
      </c>
      <c r="J27" s="72">
        <v>0</v>
      </c>
      <c r="K27" s="72">
        <v>1214.3029964500001</v>
      </c>
      <c r="L27" s="72"/>
      <c r="M27" s="376">
        <v>-6406.1420451900003</v>
      </c>
    </row>
    <row r="28" spans="1:13" ht="15" customHeight="1" x14ac:dyDescent="0.25">
      <c r="A28" s="386">
        <v>24</v>
      </c>
      <c r="B28" s="70" t="s">
        <v>84</v>
      </c>
      <c r="C28" s="72">
        <v>0</v>
      </c>
      <c r="D28" s="72">
        <v>1751.7253919900006</v>
      </c>
      <c r="E28" s="72">
        <v>61.284886779999994</v>
      </c>
      <c r="F28" s="72">
        <v>0</v>
      </c>
      <c r="G28" s="72">
        <v>1813.0102787700007</v>
      </c>
      <c r="H28" s="72"/>
      <c r="I28" s="72">
        <v>44.033583309999997</v>
      </c>
      <c r="J28" s="72">
        <v>6.9246299999999993E-3</v>
      </c>
      <c r="K28" s="72">
        <v>44.040507939999998</v>
      </c>
      <c r="L28" s="72"/>
      <c r="M28" s="376">
        <v>-1768.9697708300007</v>
      </c>
    </row>
    <row r="29" spans="1:13" ht="15" customHeight="1" x14ac:dyDescent="0.25">
      <c r="A29" s="386">
        <v>25</v>
      </c>
      <c r="B29" s="70" t="s">
        <v>86</v>
      </c>
      <c r="C29" s="72">
        <v>6.4726163699999999</v>
      </c>
      <c r="D29" s="72">
        <v>4651.2750725899996</v>
      </c>
      <c r="E29" s="72">
        <v>407.43090859999995</v>
      </c>
      <c r="F29" s="72">
        <v>0</v>
      </c>
      <c r="G29" s="72">
        <v>5065.1785975599996</v>
      </c>
      <c r="H29" s="72"/>
      <c r="I29" s="72">
        <v>4955.4614216199998</v>
      </c>
      <c r="J29" s="72">
        <v>-9.4160100000000007E-3</v>
      </c>
      <c r="K29" s="72">
        <v>4955.45200561</v>
      </c>
      <c r="L29" s="72"/>
      <c r="M29" s="376">
        <v>-109.7265919499996</v>
      </c>
    </row>
    <row r="30" spans="1:13" ht="15" customHeight="1" x14ac:dyDescent="0.25">
      <c r="A30" s="78" t="s">
        <v>87</v>
      </c>
      <c r="B30" s="43"/>
      <c r="C30" s="341">
        <v>2544.8699856899984</v>
      </c>
      <c r="D30" s="341">
        <v>8453.7731691500012</v>
      </c>
      <c r="E30" s="341">
        <v>692.21850300999972</v>
      </c>
      <c r="F30" s="341">
        <v>3.1701149999999997E-2</v>
      </c>
      <c r="G30" s="341">
        <v>11690.893358999998</v>
      </c>
      <c r="H30" s="64"/>
      <c r="I30" s="341">
        <v>45.369676609999992</v>
      </c>
      <c r="J30" s="341">
        <v>7.3215199999999989E-3</v>
      </c>
      <c r="K30" s="341">
        <v>45.37699812999999</v>
      </c>
      <c r="L30" s="64"/>
      <c r="M30" s="295">
        <v>-11645.516360869999</v>
      </c>
    </row>
    <row r="31" spans="1:13" ht="15" customHeight="1" x14ac:dyDescent="0.25">
      <c r="A31" s="386">
        <v>30</v>
      </c>
      <c r="B31" s="70" t="s">
        <v>89</v>
      </c>
      <c r="C31" s="72">
        <v>2495.7482893999986</v>
      </c>
      <c r="D31" s="72">
        <v>3672.2925099400004</v>
      </c>
      <c r="E31" s="72">
        <v>619.02633187999982</v>
      </c>
      <c r="F31" s="72">
        <v>3.1683759999999998E-2</v>
      </c>
      <c r="G31" s="72">
        <v>6787.0988149799987</v>
      </c>
      <c r="H31" s="72"/>
      <c r="I31" s="72">
        <v>39.660669939999998</v>
      </c>
      <c r="J31" s="72">
        <v>3.9914999999999994E-3</v>
      </c>
      <c r="K31" s="72">
        <v>39.664661439999996</v>
      </c>
      <c r="L31" s="72"/>
      <c r="M31" s="376">
        <v>-6747.434153539999</v>
      </c>
    </row>
    <row r="32" spans="1:13" ht="15" customHeight="1" x14ac:dyDescent="0.25">
      <c r="A32" s="386">
        <v>31</v>
      </c>
      <c r="B32" s="70" t="s">
        <v>91</v>
      </c>
      <c r="C32" s="72">
        <v>33.942408260000001</v>
      </c>
      <c r="D32" s="72">
        <v>3976.3097126500015</v>
      </c>
      <c r="E32" s="72">
        <v>30.897005350000011</v>
      </c>
      <c r="F32" s="72">
        <v>0</v>
      </c>
      <c r="G32" s="72">
        <v>4041.1491262600016</v>
      </c>
      <c r="H32" s="72"/>
      <c r="I32" s="72">
        <v>2.0111594799999999</v>
      </c>
      <c r="J32" s="72">
        <v>2.4679899999999998E-3</v>
      </c>
      <c r="K32" s="72">
        <v>2.0136274699999999</v>
      </c>
      <c r="L32" s="72"/>
      <c r="M32" s="376">
        <v>-4039.1354987900017</v>
      </c>
    </row>
    <row r="33" spans="1:13" ht="15" customHeight="1" x14ac:dyDescent="0.25">
      <c r="A33" s="386">
        <v>32</v>
      </c>
      <c r="B33" s="70" t="s">
        <v>93</v>
      </c>
      <c r="C33" s="72">
        <v>15.179288030000002</v>
      </c>
      <c r="D33" s="72">
        <v>358.04256866000014</v>
      </c>
      <c r="E33" s="72">
        <v>14.206909929999995</v>
      </c>
      <c r="F33" s="72">
        <v>1.7390000000000001E-5</v>
      </c>
      <c r="G33" s="72">
        <v>387.42878401000013</v>
      </c>
      <c r="H33" s="72"/>
      <c r="I33" s="72">
        <v>2.7604162600000004</v>
      </c>
      <c r="J33" s="72">
        <v>8.6202999999999996E-4</v>
      </c>
      <c r="K33" s="72">
        <v>2.7612782900000004</v>
      </c>
      <c r="L33" s="72"/>
      <c r="M33" s="376">
        <v>-384.66750572000012</v>
      </c>
    </row>
    <row r="34" spans="1:13" ht="15" customHeight="1" x14ac:dyDescent="0.25">
      <c r="A34" s="386">
        <v>33</v>
      </c>
      <c r="B34" s="70" t="s">
        <v>95</v>
      </c>
      <c r="C34" s="72">
        <v>0</v>
      </c>
      <c r="D34" s="72">
        <v>145.77608289000005</v>
      </c>
      <c r="E34" s="72">
        <v>8.2373664500000014</v>
      </c>
      <c r="F34" s="72">
        <v>0</v>
      </c>
      <c r="G34" s="72">
        <v>154.01344934000005</v>
      </c>
      <c r="H34" s="72"/>
      <c r="I34" s="72">
        <v>0.93568544999999992</v>
      </c>
      <c r="J34" s="72">
        <v>0</v>
      </c>
      <c r="K34" s="72">
        <v>0.93568544999999992</v>
      </c>
      <c r="L34" s="72"/>
      <c r="M34" s="376">
        <v>-153.07776389000006</v>
      </c>
    </row>
    <row r="35" spans="1:13" ht="15" customHeight="1" x14ac:dyDescent="0.25">
      <c r="A35" s="386">
        <v>34</v>
      </c>
      <c r="B35" s="70" t="s">
        <v>97</v>
      </c>
      <c r="C35" s="72">
        <v>0</v>
      </c>
      <c r="D35" s="72">
        <v>301.35229500999992</v>
      </c>
      <c r="E35" s="72">
        <v>19.850889399999996</v>
      </c>
      <c r="F35" s="72">
        <v>0</v>
      </c>
      <c r="G35" s="72">
        <v>321.20318440999989</v>
      </c>
      <c r="H35" s="72"/>
      <c r="I35" s="72">
        <v>1.7454799999999998E-3</v>
      </c>
      <c r="J35" s="72">
        <v>0</v>
      </c>
      <c r="K35" s="72">
        <v>1.7454799999999998E-3</v>
      </c>
      <c r="L35" s="72"/>
      <c r="M35" s="376">
        <v>-321.20143892999988</v>
      </c>
    </row>
    <row r="36" spans="1:13" ht="15" customHeight="1" x14ac:dyDescent="0.25">
      <c r="A36" s="78" t="s">
        <v>98</v>
      </c>
      <c r="B36" s="43"/>
      <c r="C36" s="341">
        <v>277.80718916000006</v>
      </c>
      <c r="D36" s="341">
        <v>7724.3634410200002</v>
      </c>
      <c r="E36" s="341">
        <v>981.55267763999973</v>
      </c>
      <c r="F36" s="341">
        <v>0.15936153</v>
      </c>
      <c r="G36" s="341">
        <v>8983.8826693499977</v>
      </c>
      <c r="H36" s="341"/>
      <c r="I36" s="341">
        <v>1446.48390021</v>
      </c>
      <c r="J36" s="341">
        <v>1380.6794262699998</v>
      </c>
      <c r="K36" s="341">
        <v>2827.1633264799998</v>
      </c>
      <c r="L36" s="64"/>
      <c r="M36" s="295">
        <v>-6156.7193428699975</v>
      </c>
    </row>
    <row r="37" spans="1:13" ht="15" customHeight="1" x14ac:dyDescent="0.25">
      <c r="A37" s="386">
        <v>40</v>
      </c>
      <c r="B37" s="70" t="s">
        <v>100</v>
      </c>
      <c r="C37" s="72">
        <v>95.823592789999992</v>
      </c>
      <c r="D37" s="72">
        <v>382.13411103999994</v>
      </c>
      <c r="E37" s="72">
        <v>102.78889172999996</v>
      </c>
      <c r="F37" s="72">
        <v>3.0900000000000001E-6</v>
      </c>
      <c r="G37" s="82">
        <v>580.74659864999978</v>
      </c>
      <c r="H37" s="82"/>
      <c r="I37" s="72">
        <v>16.593254560000002</v>
      </c>
      <c r="J37" s="72">
        <v>1263.0534306299999</v>
      </c>
      <c r="K37" s="82">
        <v>1279.64668519</v>
      </c>
      <c r="L37" s="82"/>
      <c r="M37" s="377">
        <v>698.90008654000019</v>
      </c>
    </row>
    <row r="38" spans="1:13" ht="15" customHeight="1" x14ac:dyDescent="0.25">
      <c r="A38" s="386">
        <v>41</v>
      </c>
      <c r="B38" s="70" t="s">
        <v>102</v>
      </c>
      <c r="C38" s="72">
        <v>54.994685699999998</v>
      </c>
      <c r="D38" s="72">
        <v>1729.1188080800007</v>
      </c>
      <c r="E38" s="72">
        <v>330.70063421999976</v>
      </c>
      <c r="F38" s="72">
        <v>0</v>
      </c>
      <c r="G38" s="72">
        <v>2114.8141280000004</v>
      </c>
      <c r="H38" s="72"/>
      <c r="I38" s="72">
        <v>277.85489590999993</v>
      </c>
      <c r="J38" s="72">
        <v>0.20624092000000002</v>
      </c>
      <c r="K38" s="82">
        <v>278.06113682999995</v>
      </c>
      <c r="L38" s="82"/>
      <c r="M38" s="377">
        <v>-1836.7529911700005</v>
      </c>
    </row>
    <row r="39" spans="1:13" ht="15" customHeight="1" x14ac:dyDescent="0.25">
      <c r="A39" s="386">
        <v>42</v>
      </c>
      <c r="B39" s="70" t="s">
        <v>104</v>
      </c>
      <c r="C39" s="72">
        <v>126.98891067000008</v>
      </c>
      <c r="D39" s="72">
        <v>876.38772584999992</v>
      </c>
      <c r="E39" s="72">
        <v>81.392180650000029</v>
      </c>
      <c r="F39" s="72">
        <v>0.15935843999999999</v>
      </c>
      <c r="G39" s="72">
        <v>1084.9281756100002</v>
      </c>
      <c r="H39" s="72"/>
      <c r="I39" s="72">
        <v>269.28482831999992</v>
      </c>
      <c r="J39" s="72">
        <v>1.5697449999999998E-2</v>
      </c>
      <c r="K39" s="82">
        <v>269.30052576999992</v>
      </c>
      <c r="L39" s="82"/>
      <c r="M39" s="377">
        <v>-815.62764984000023</v>
      </c>
    </row>
    <row r="40" spans="1:13" ht="15" customHeight="1" x14ac:dyDescent="0.25">
      <c r="A40" s="386">
        <v>43</v>
      </c>
      <c r="B40" s="70" t="s">
        <v>106</v>
      </c>
      <c r="C40" s="72">
        <v>0</v>
      </c>
      <c r="D40" s="72">
        <v>1546.0277659199999</v>
      </c>
      <c r="E40" s="72">
        <v>69.544231940000003</v>
      </c>
      <c r="F40" s="72">
        <v>0</v>
      </c>
      <c r="G40" s="72">
        <v>1615.5719978599998</v>
      </c>
      <c r="H40" s="72"/>
      <c r="I40" s="72">
        <v>172.29306368000002</v>
      </c>
      <c r="J40" s="72">
        <v>8.0514800000000011E-2</v>
      </c>
      <c r="K40" s="82">
        <v>172.37357848000002</v>
      </c>
      <c r="L40" s="82"/>
      <c r="M40" s="377">
        <v>-1443.1984193799997</v>
      </c>
    </row>
    <row r="41" spans="1:13" ht="15" customHeight="1" x14ac:dyDescent="0.25">
      <c r="A41" s="386">
        <v>44</v>
      </c>
      <c r="B41" s="70" t="s">
        <v>108</v>
      </c>
      <c r="C41" s="72">
        <v>0</v>
      </c>
      <c r="D41" s="72">
        <v>2877.4996703899992</v>
      </c>
      <c r="E41" s="72">
        <v>0</v>
      </c>
      <c r="F41" s="72">
        <v>0</v>
      </c>
      <c r="G41" s="72">
        <v>2877.4996703899992</v>
      </c>
      <c r="H41" s="72"/>
      <c r="I41" s="72">
        <v>485.14359096999993</v>
      </c>
      <c r="J41" s="72">
        <v>0</v>
      </c>
      <c r="K41" s="82">
        <v>485.14359096999993</v>
      </c>
      <c r="L41" s="82"/>
      <c r="M41" s="377">
        <v>-2392.3560794199993</v>
      </c>
    </row>
    <row r="42" spans="1:13" ht="15" customHeight="1" x14ac:dyDescent="0.25">
      <c r="A42" s="386">
        <v>45</v>
      </c>
      <c r="B42" s="70" t="s">
        <v>110</v>
      </c>
      <c r="C42" s="72">
        <v>0</v>
      </c>
      <c r="D42" s="72">
        <v>313.19535973999984</v>
      </c>
      <c r="E42" s="72">
        <v>397.12673910000007</v>
      </c>
      <c r="F42" s="72">
        <v>0</v>
      </c>
      <c r="G42" s="72">
        <v>710.32209883999985</v>
      </c>
      <c r="H42" s="72"/>
      <c r="I42" s="72">
        <v>225.31426677000005</v>
      </c>
      <c r="J42" s="72">
        <v>32.626532909999995</v>
      </c>
      <c r="K42" s="82">
        <v>257.94079968000005</v>
      </c>
      <c r="L42" s="82"/>
      <c r="M42" s="377">
        <v>-452.3812991599998</v>
      </c>
    </row>
    <row r="43" spans="1:13" ht="15" customHeight="1" x14ac:dyDescent="0.25">
      <c r="A43" s="386">
        <v>46</v>
      </c>
      <c r="B43" s="70" t="s">
        <v>112</v>
      </c>
      <c r="C43" s="72">
        <v>0</v>
      </c>
      <c r="D43" s="72">
        <v>0</v>
      </c>
      <c r="E43" s="72">
        <v>0</v>
      </c>
      <c r="F43" s="72">
        <v>0</v>
      </c>
      <c r="G43" s="72">
        <v>0</v>
      </c>
      <c r="H43" s="387"/>
      <c r="I43" s="72">
        <v>0</v>
      </c>
      <c r="J43" s="72">
        <v>84.697009559999998</v>
      </c>
      <c r="K43" s="82">
        <v>84.697009559999998</v>
      </c>
      <c r="L43" s="82"/>
      <c r="M43" s="377">
        <v>84.697009559999998</v>
      </c>
    </row>
    <row r="44" spans="1:13" ht="15" customHeight="1" x14ac:dyDescent="0.25">
      <c r="A44" s="78" t="s">
        <v>113</v>
      </c>
      <c r="B44" s="43"/>
      <c r="C44" s="341">
        <v>0</v>
      </c>
      <c r="D44" s="341">
        <v>0</v>
      </c>
      <c r="E44" s="341">
        <v>0</v>
      </c>
      <c r="F44" s="341">
        <v>3544.3235463700007</v>
      </c>
      <c r="G44" s="341">
        <v>3544.3235463700007</v>
      </c>
      <c r="H44" s="64"/>
      <c r="I44" s="341">
        <v>1037.2868449500002</v>
      </c>
      <c r="J44" s="341">
        <v>145.6810256</v>
      </c>
      <c r="K44" s="341">
        <v>1182.96787055</v>
      </c>
      <c r="L44" s="64"/>
      <c r="M44" s="295">
        <v>-2361.3556758200007</v>
      </c>
    </row>
    <row r="45" spans="1:13" ht="15" customHeight="1" x14ac:dyDescent="0.25">
      <c r="A45" s="386">
        <v>51</v>
      </c>
      <c r="B45" s="70" t="s">
        <v>115</v>
      </c>
      <c r="C45" s="72">
        <v>0</v>
      </c>
      <c r="D45" s="72">
        <v>0</v>
      </c>
      <c r="E45" s="72">
        <v>0</v>
      </c>
      <c r="F45" s="72">
        <v>0</v>
      </c>
      <c r="G45" s="82">
        <v>0</v>
      </c>
      <c r="H45" s="82"/>
      <c r="I45" s="72">
        <v>1037.2868449500002</v>
      </c>
      <c r="J45" s="72">
        <v>145.6810256</v>
      </c>
      <c r="K45" s="82">
        <v>1182.96787055</v>
      </c>
      <c r="L45" s="82"/>
      <c r="M45" s="377">
        <v>1182.96787055</v>
      </c>
    </row>
    <row r="46" spans="1:13" ht="15" customHeight="1" x14ac:dyDescent="0.25">
      <c r="A46" s="388">
        <v>58</v>
      </c>
      <c r="B46" s="88" t="s">
        <v>117</v>
      </c>
      <c r="C46" s="90">
        <v>0</v>
      </c>
      <c r="D46" s="90">
        <v>0</v>
      </c>
      <c r="E46" s="90">
        <v>0</v>
      </c>
      <c r="F46" s="90">
        <v>3544.3235463700007</v>
      </c>
      <c r="G46" s="138">
        <v>3544.3235463700007</v>
      </c>
      <c r="H46" s="138"/>
      <c r="I46" s="90">
        <v>0</v>
      </c>
      <c r="J46" s="90">
        <v>0</v>
      </c>
      <c r="K46" s="138">
        <v>0</v>
      </c>
      <c r="L46" s="138"/>
      <c r="M46" s="378">
        <v>-3544.3235463700007</v>
      </c>
    </row>
    <row r="47" spans="1:13" ht="15" customHeight="1" x14ac:dyDescent="0.25">
      <c r="A47" s="95" t="s">
        <v>118</v>
      </c>
      <c r="B47" s="96"/>
      <c r="C47" s="341">
        <v>0</v>
      </c>
      <c r="D47" s="341">
        <v>17216.342177200007</v>
      </c>
      <c r="E47" s="341">
        <v>9.9570322999999981</v>
      </c>
      <c r="F47" s="341">
        <v>0</v>
      </c>
      <c r="G47" s="341">
        <v>17226.299209500005</v>
      </c>
      <c r="H47" s="341"/>
      <c r="I47" s="341">
        <v>522.86116493999998</v>
      </c>
      <c r="J47" s="341">
        <v>79.774130819999996</v>
      </c>
      <c r="K47" s="341">
        <v>602.63529575999996</v>
      </c>
      <c r="L47" s="339"/>
      <c r="M47" s="335">
        <v>-16623.663913740005</v>
      </c>
    </row>
    <row r="48" spans="1:13" ht="15" customHeight="1" x14ac:dyDescent="0.25">
      <c r="A48" s="33">
        <v>20</v>
      </c>
      <c r="B48" s="31" t="s">
        <v>76</v>
      </c>
      <c r="C48" s="72">
        <v>0</v>
      </c>
      <c r="D48" s="72">
        <v>4894.7466341900008</v>
      </c>
      <c r="E48" s="72">
        <v>9.838688389999998</v>
      </c>
      <c r="F48" s="72">
        <v>0</v>
      </c>
      <c r="G48" s="72">
        <v>4904.585322580001</v>
      </c>
      <c r="H48" s="72"/>
      <c r="I48" s="72">
        <v>0</v>
      </c>
      <c r="J48" s="72">
        <v>0</v>
      </c>
      <c r="K48" s="72">
        <v>0</v>
      </c>
      <c r="L48" s="72"/>
      <c r="M48" s="376">
        <v>-4904.585322580001</v>
      </c>
    </row>
    <row r="49" spans="1:13" ht="15" customHeight="1" x14ac:dyDescent="0.25">
      <c r="A49" s="33">
        <v>22</v>
      </c>
      <c r="B49" s="31" t="s">
        <v>80</v>
      </c>
      <c r="C49" s="72">
        <v>0</v>
      </c>
      <c r="D49" s="72">
        <v>10774.899472450003</v>
      </c>
      <c r="E49" s="72">
        <v>0</v>
      </c>
      <c r="F49" s="72">
        <v>0</v>
      </c>
      <c r="G49" s="72">
        <v>10774.899472450003</v>
      </c>
      <c r="H49" s="72"/>
      <c r="I49" s="72">
        <v>37.717573969999997</v>
      </c>
      <c r="J49" s="72">
        <v>0</v>
      </c>
      <c r="K49" s="72">
        <v>37.717573969999997</v>
      </c>
      <c r="L49" s="72"/>
      <c r="M49" s="376">
        <v>-10737.181898480003</v>
      </c>
    </row>
    <row r="50" spans="1:13" ht="15" customHeight="1" x14ac:dyDescent="0.25">
      <c r="A50" s="33">
        <v>24</v>
      </c>
      <c r="B50" s="31" t="s">
        <v>84</v>
      </c>
      <c r="C50" s="72">
        <v>0</v>
      </c>
      <c r="D50" s="72">
        <v>503.42721238000001</v>
      </c>
      <c r="E50" s="72">
        <v>0</v>
      </c>
      <c r="F50" s="72">
        <v>0</v>
      </c>
      <c r="G50" s="72">
        <v>503.42721238000001</v>
      </c>
      <c r="H50" s="72"/>
      <c r="I50" s="72">
        <v>0</v>
      </c>
      <c r="J50" s="72">
        <v>0</v>
      </c>
      <c r="K50" s="72">
        <v>0</v>
      </c>
      <c r="L50" s="72"/>
      <c r="M50" s="376">
        <v>-503.42721238000001</v>
      </c>
    </row>
    <row r="51" spans="1:13" ht="15" customHeight="1" x14ac:dyDescent="0.25">
      <c r="A51" s="33">
        <v>42</v>
      </c>
      <c r="B51" s="31" t="s">
        <v>104</v>
      </c>
      <c r="C51" s="72">
        <v>0</v>
      </c>
      <c r="D51" s="72">
        <v>388.09422016999997</v>
      </c>
      <c r="E51" s="72">
        <v>0.11834391</v>
      </c>
      <c r="F51" s="72">
        <v>0</v>
      </c>
      <c r="G51" s="72">
        <v>388.21256407999999</v>
      </c>
      <c r="H51" s="72"/>
      <c r="I51" s="72">
        <v>0</v>
      </c>
      <c r="J51" s="72">
        <v>0</v>
      </c>
      <c r="K51" s="72">
        <v>0</v>
      </c>
      <c r="L51" s="72"/>
      <c r="M51" s="376">
        <v>-388.21256407999999</v>
      </c>
    </row>
    <row r="52" spans="1:13" ht="15" customHeight="1" x14ac:dyDescent="0.25">
      <c r="A52" s="33">
        <v>44</v>
      </c>
      <c r="B52" s="31" t="s">
        <v>108</v>
      </c>
      <c r="C52" s="72">
        <v>0</v>
      </c>
      <c r="D52" s="72">
        <v>655.17463800999997</v>
      </c>
      <c r="E52" s="72">
        <v>0</v>
      </c>
      <c r="F52" s="72">
        <v>0</v>
      </c>
      <c r="G52" s="72">
        <v>655.17463800999997</v>
      </c>
      <c r="H52" s="72"/>
      <c r="I52" s="72">
        <v>485.14359096999993</v>
      </c>
      <c r="J52" s="72">
        <v>0</v>
      </c>
      <c r="K52" s="72">
        <v>485.14359096999993</v>
      </c>
      <c r="L52" s="72"/>
      <c r="M52" s="376">
        <v>-170.03104704000003</v>
      </c>
    </row>
    <row r="53" spans="1:13" ht="15" customHeight="1" x14ac:dyDescent="0.25">
      <c r="A53" s="33">
        <v>45</v>
      </c>
      <c r="B53" s="31" t="s">
        <v>110</v>
      </c>
      <c r="C53" s="72">
        <v>0</v>
      </c>
      <c r="D53" s="72">
        <v>0</v>
      </c>
      <c r="E53" s="72">
        <v>0</v>
      </c>
      <c r="F53" s="72">
        <v>0</v>
      </c>
      <c r="G53" s="72">
        <v>0</v>
      </c>
      <c r="H53" s="72"/>
      <c r="I53" s="72">
        <v>0</v>
      </c>
      <c r="J53" s="72">
        <v>0</v>
      </c>
      <c r="K53" s="72">
        <v>0</v>
      </c>
      <c r="L53" s="72"/>
      <c r="M53" s="376">
        <v>0</v>
      </c>
    </row>
    <row r="54" spans="1:13" ht="15" customHeight="1" x14ac:dyDescent="0.25">
      <c r="A54" s="313">
        <v>46</v>
      </c>
      <c r="B54" s="106" t="s">
        <v>112</v>
      </c>
      <c r="C54" s="90">
        <v>0</v>
      </c>
      <c r="D54" s="90">
        <v>0</v>
      </c>
      <c r="E54" s="90">
        <v>0</v>
      </c>
      <c r="F54" s="90">
        <v>0</v>
      </c>
      <c r="G54" s="90">
        <v>0</v>
      </c>
      <c r="H54" s="90"/>
      <c r="I54" s="90">
        <v>0</v>
      </c>
      <c r="J54" s="90">
        <v>79.774130819999996</v>
      </c>
      <c r="K54" s="90">
        <v>79.774130819999996</v>
      </c>
      <c r="L54" s="90"/>
      <c r="M54" s="389">
        <v>79.774130819999996</v>
      </c>
    </row>
  </sheetData>
  <mergeCells count="6">
    <mergeCell ref="A1:M1"/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42341-BF43-42E4-ACF0-CE39CDD3D932}">
  <sheetPr codeName="Tabelle39">
    <tabColor theme="0" tint="-0.249977111117893"/>
    <pageSetUpPr fitToPage="1"/>
  </sheetPr>
  <dimension ref="A1:DV96"/>
  <sheetViews>
    <sheetView showGridLines="0" topLeftCell="C1" zoomScaleNormal="100" workbookViewId="0">
      <selection activeCell="R23" sqref="R23"/>
    </sheetView>
  </sheetViews>
  <sheetFormatPr baseColWidth="10" defaultColWidth="10" defaultRowHeight="12.75" outlineLevelRow="1" outlineLevelCol="1" x14ac:dyDescent="0.2"/>
  <cols>
    <col min="1" max="1" width="10" style="253" customWidth="1" outlineLevel="1"/>
    <col min="2" max="2" width="46" style="253" customWidth="1" outlineLevel="1"/>
    <col min="3" max="5" width="1.5" style="249" customWidth="1"/>
    <col min="6" max="6" width="41.125" style="249" bestFit="1" customWidth="1"/>
    <col min="7" max="10" width="8.375" style="192" customWidth="1"/>
    <col min="11" max="11" width="1.875" style="192" customWidth="1"/>
    <col min="12" max="12" width="8.375" style="192" customWidth="1"/>
    <col min="13" max="13" width="8.375" style="205" customWidth="1"/>
    <col min="14" max="15" width="8.375" style="192" customWidth="1"/>
    <col min="16" max="16" width="1.875" style="192" hidden="1" customWidth="1" outlineLevel="1"/>
    <col min="17" max="17" width="8.375" style="192" hidden="1" customWidth="1" outlineLevel="1"/>
    <col min="18" max="18" width="22.375" style="192" customWidth="1" collapsed="1"/>
    <col min="19" max="19" width="21" style="192" bestFit="1" customWidth="1"/>
    <col min="20" max="20" width="11.125" style="192" customWidth="1"/>
    <col min="21" max="21" width="19.375" style="192" customWidth="1"/>
    <col min="22" max="24" width="4" style="192" customWidth="1"/>
    <col min="25" max="25" width="4.875" style="192" customWidth="1"/>
    <col min="26" max="30" width="6.25" style="192" customWidth="1"/>
    <col min="31" max="31" width="8" style="192" customWidth="1"/>
    <col min="32" max="32" width="6.25" style="192" customWidth="1"/>
    <col min="33" max="33" width="4.875" style="192" customWidth="1"/>
    <col min="34" max="34" width="7.125" style="192" customWidth="1"/>
    <col min="35" max="35" width="6.25" style="192" customWidth="1"/>
    <col min="36" max="37" width="7.125" style="192" customWidth="1"/>
    <col min="38" max="38" width="6.25" style="192" customWidth="1"/>
    <col min="39" max="41" width="7.125" style="192" customWidth="1"/>
    <col min="42" max="42" width="6.25" style="192" customWidth="1"/>
    <col min="43" max="43" width="4.875" style="192" customWidth="1"/>
    <col min="44" max="49" width="6.25" style="192" customWidth="1"/>
    <col min="50" max="50" width="7.125" style="192" customWidth="1"/>
    <col min="51" max="53" width="6.25" style="192" customWidth="1"/>
    <col min="54" max="54" width="18.125" style="192" bestFit="1" customWidth="1"/>
    <col min="55" max="55" width="12.875" style="192" bestFit="1" customWidth="1"/>
    <col min="56" max="56" width="4" style="192" customWidth="1"/>
    <col min="57" max="60" width="3.125" style="192" customWidth="1"/>
    <col min="61" max="61" width="4" style="192" customWidth="1"/>
    <col min="62" max="62" width="4.875" style="192" customWidth="1"/>
    <col min="63" max="63" width="4" style="192" customWidth="1"/>
    <col min="64" max="65" width="4.875" style="192" customWidth="1"/>
    <col min="66" max="66" width="4" style="192" customWidth="1"/>
    <col min="67" max="67" width="6.75" style="192" customWidth="1"/>
    <col min="68" max="69" width="4" style="192" customWidth="1"/>
    <col min="70" max="70" width="6.25" style="192" customWidth="1"/>
    <col min="71" max="71" width="4.875" style="192" customWidth="1"/>
    <col min="72" max="72" width="6.25" style="192" customWidth="1"/>
    <col min="73" max="77" width="4.875" style="192" customWidth="1"/>
    <col min="78" max="80" width="4" style="192" customWidth="1"/>
    <col min="81" max="83" width="4.875" style="192" customWidth="1"/>
    <col min="84" max="85" width="4" style="192" customWidth="1"/>
    <col min="86" max="86" width="4.875" style="192" customWidth="1"/>
    <col min="87" max="88" width="3.125" style="192" customWidth="1"/>
    <col min="89" max="89" width="4.875" style="192" customWidth="1"/>
    <col min="90" max="90" width="18.75" style="192" bestFit="1" customWidth="1"/>
    <col min="91" max="91" width="21.125" style="192" bestFit="1" customWidth="1"/>
    <col min="92" max="92" width="4.875" style="192" customWidth="1"/>
    <col min="93" max="96" width="4" style="192" customWidth="1"/>
    <col min="97" max="97" width="4.875" style="192" customWidth="1"/>
    <col min="98" max="98" width="6.25" style="192" customWidth="1"/>
    <col min="99" max="99" width="4.875" style="192" customWidth="1"/>
    <col min="100" max="102" width="6.25" style="192" customWidth="1"/>
    <col min="103" max="103" width="8" style="192" customWidth="1"/>
    <col min="104" max="105" width="4.875" style="192" customWidth="1"/>
    <col min="106" max="106" width="7.125" style="192" customWidth="1"/>
    <col min="107" max="107" width="6.25" style="192" customWidth="1"/>
    <col min="108" max="109" width="7.125" style="192" customWidth="1"/>
    <col min="110" max="110" width="6.25" style="192" customWidth="1"/>
    <col min="111" max="112" width="7.125" style="192" customWidth="1"/>
    <col min="113" max="113" width="6.25" style="192" customWidth="1"/>
    <col min="114" max="116" width="4.875" style="192" customWidth="1"/>
    <col min="117" max="119" width="6.25" style="192" customWidth="1"/>
    <col min="120" max="120" width="4.875" style="192" customWidth="1"/>
    <col min="121" max="121" width="6.25" style="192" customWidth="1"/>
    <col min="122" max="122" width="7.125" style="192" customWidth="1"/>
    <col min="123" max="125" width="6.25" style="192" customWidth="1"/>
    <col min="126" max="126" width="26.875" style="192" bestFit="1" customWidth="1"/>
    <col min="127" max="16384" width="10" style="192"/>
  </cols>
  <sheetData>
    <row r="1" spans="1:20" x14ac:dyDescent="0.2">
      <c r="C1" s="254"/>
      <c r="D1" s="254" t="s">
        <v>0</v>
      </c>
      <c r="E1" s="255"/>
      <c r="F1" s="255"/>
      <c r="G1" s="255"/>
      <c r="H1" s="255"/>
      <c r="I1" s="256"/>
      <c r="J1" s="256"/>
      <c r="K1" s="255"/>
      <c r="L1" s="256"/>
      <c r="M1" s="256"/>
      <c r="N1" s="255"/>
      <c r="O1" s="255"/>
      <c r="P1" s="255"/>
      <c r="Q1" s="255"/>
      <c r="R1" s="257" t="s">
        <v>1</v>
      </c>
    </row>
    <row r="2" spans="1:20" x14ac:dyDescent="0.2">
      <c r="C2" s="258"/>
      <c r="D2" s="255" t="s">
        <v>2</v>
      </c>
      <c r="E2" s="255"/>
      <c r="F2" s="255"/>
      <c r="G2" s="259" t="s">
        <v>3</v>
      </c>
      <c r="H2" s="259" t="s">
        <v>3</v>
      </c>
      <c r="I2" s="260"/>
      <c r="J2" s="260"/>
      <c r="K2" s="259"/>
      <c r="L2" s="259" t="s">
        <v>3</v>
      </c>
      <c r="M2" s="259" t="s">
        <v>3</v>
      </c>
      <c r="N2" s="259"/>
      <c r="O2" s="259"/>
      <c r="P2" s="259"/>
      <c r="Q2" s="259"/>
    </row>
    <row r="3" spans="1:20" x14ac:dyDescent="0.2">
      <c r="C3" s="258"/>
      <c r="D3" s="255" t="s">
        <v>41</v>
      </c>
      <c r="E3" s="255"/>
      <c r="F3" s="255"/>
      <c r="G3" s="259">
        <v>2</v>
      </c>
      <c r="H3" s="259">
        <v>2</v>
      </c>
      <c r="I3" s="260"/>
      <c r="J3" s="260"/>
      <c r="K3" s="259"/>
      <c r="L3" s="259">
        <v>2</v>
      </c>
      <c r="M3" s="259">
        <v>2</v>
      </c>
      <c r="N3" s="259"/>
      <c r="O3" s="259"/>
      <c r="P3" s="259"/>
      <c r="Q3" s="259"/>
    </row>
    <row r="4" spans="1:20" x14ac:dyDescent="0.2">
      <c r="C4" s="258"/>
      <c r="D4" s="255" t="s">
        <v>4</v>
      </c>
      <c r="E4" s="255"/>
      <c r="F4" s="255"/>
      <c r="G4" s="259" t="e">
        <f>Datenart_Erfolg</f>
        <v>#NAME?</v>
      </c>
      <c r="H4" s="259" t="e">
        <f>Datenart_Budget</f>
        <v>#NAME?</v>
      </c>
      <c r="I4" s="260"/>
      <c r="J4" s="260"/>
      <c r="K4" s="259"/>
      <c r="L4" s="259" t="s">
        <v>5</v>
      </c>
      <c r="M4" s="259" t="s">
        <v>5</v>
      </c>
      <c r="N4" s="259"/>
      <c r="O4" s="259"/>
      <c r="P4" s="259"/>
      <c r="Q4" s="259"/>
    </row>
    <row r="5" spans="1:20" x14ac:dyDescent="0.2">
      <c r="C5" s="258"/>
      <c r="D5" s="255" t="s">
        <v>8</v>
      </c>
      <c r="E5" s="255"/>
      <c r="F5" s="255"/>
      <c r="G5" s="259" t="e">
        <f>Vorjahr</f>
        <v>#NAME?</v>
      </c>
      <c r="H5" s="259" t="e">
        <f>Tabellenmappe_Jahr</f>
        <v>#NAME?</v>
      </c>
      <c r="I5" s="260"/>
      <c r="J5" s="260"/>
      <c r="K5" s="259"/>
      <c r="L5" s="259" t="e">
        <f>Vorjahr</f>
        <v>#NAME?</v>
      </c>
      <c r="M5" s="259" t="e">
        <f>Tabellenmappe_Jahr</f>
        <v>#NAME?</v>
      </c>
      <c r="N5" s="259"/>
      <c r="O5" s="259"/>
      <c r="P5" s="259"/>
      <c r="Q5" s="259"/>
    </row>
    <row r="6" spans="1:20" x14ac:dyDescent="0.2">
      <c r="C6" s="258"/>
      <c r="D6" s="255" t="s">
        <v>9</v>
      </c>
      <c r="E6" s="255"/>
      <c r="F6" s="255"/>
      <c r="G6" s="259" t="s">
        <v>42</v>
      </c>
      <c r="H6" s="261" t="s">
        <v>42</v>
      </c>
      <c r="I6" s="260"/>
      <c r="J6" s="260"/>
      <c r="K6" s="259"/>
      <c r="L6" s="259" t="e">
        <f>"&lt;="&amp;Monat_Auswahl</f>
        <v>#NAME?</v>
      </c>
      <c r="M6" s="259" t="e">
        <f>"&lt;="&amp;Monat_Auswahl</f>
        <v>#NAME?</v>
      </c>
      <c r="N6" s="259"/>
      <c r="O6" s="259"/>
      <c r="P6" s="259"/>
      <c r="Q6" s="259"/>
    </row>
    <row r="7" spans="1:20" x14ac:dyDescent="0.2">
      <c r="C7" s="258"/>
      <c r="D7" s="255" t="s">
        <v>43</v>
      </c>
      <c r="E7" s="255"/>
      <c r="F7" s="255"/>
      <c r="G7" s="259" t="s">
        <v>119</v>
      </c>
      <c r="H7" s="259" t="s">
        <v>119</v>
      </c>
      <c r="I7" s="260"/>
      <c r="J7" s="260"/>
      <c r="K7" s="259"/>
      <c r="L7" s="259" t="s">
        <v>119</v>
      </c>
      <c r="M7" s="259" t="s">
        <v>119</v>
      </c>
      <c r="N7" s="259"/>
      <c r="O7" s="259"/>
      <c r="P7" s="259"/>
      <c r="Q7" s="259"/>
    </row>
    <row r="8" spans="1:20" x14ac:dyDescent="0.2">
      <c r="C8" s="192"/>
      <c r="D8" s="558"/>
      <c r="E8" s="558"/>
      <c r="F8" s="558"/>
      <c r="G8" s="2"/>
      <c r="H8" s="2"/>
      <c r="I8" s="150"/>
      <c r="J8" s="150"/>
      <c r="K8" s="2"/>
      <c r="L8" s="2"/>
      <c r="M8" s="2"/>
      <c r="N8" s="2"/>
      <c r="O8" s="2"/>
      <c r="P8" s="2"/>
      <c r="Q8" s="2"/>
    </row>
    <row r="9" spans="1:20" x14ac:dyDescent="0.2">
      <c r="C9" s="262" t="e">
        <f t="shared" ref="C9:Q9" ca="1" si="0">GetColumnWidthPixels(C9)</f>
        <v>#NAME?</v>
      </c>
      <c r="D9" s="262" t="e">
        <f t="shared" ca="1" si="0"/>
        <v>#NAME?</v>
      </c>
      <c r="E9" s="262" t="e">
        <f t="shared" ca="1" si="0"/>
        <v>#NAME?</v>
      </c>
      <c r="F9" s="262" t="e">
        <f t="shared" ca="1" si="0"/>
        <v>#NAME?</v>
      </c>
      <c r="G9" s="262" t="e">
        <f t="shared" ca="1" si="0"/>
        <v>#NAME?</v>
      </c>
      <c r="H9" s="262" t="e">
        <f t="shared" ca="1" si="0"/>
        <v>#NAME?</v>
      </c>
      <c r="I9" s="262" t="e">
        <f t="shared" ca="1" si="0"/>
        <v>#NAME?</v>
      </c>
      <c r="J9" s="262" t="e">
        <f t="shared" ca="1" si="0"/>
        <v>#NAME?</v>
      </c>
      <c r="K9" s="262" t="e">
        <f t="shared" ca="1" si="0"/>
        <v>#NAME?</v>
      </c>
      <c r="L9" s="262" t="e">
        <f t="shared" ca="1" si="0"/>
        <v>#NAME?</v>
      </c>
      <c r="M9" s="262" t="e">
        <f t="shared" ca="1" si="0"/>
        <v>#NAME?</v>
      </c>
      <c r="N9" s="262" t="e">
        <f t="shared" ca="1" si="0"/>
        <v>#NAME?</v>
      </c>
      <c r="O9" s="262" t="e">
        <f t="shared" ca="1" si="0"/>
        <v>#NAME?</v>
      </c>
      <c r="P9" s="262" t="e">
        <f t="shared" ca="1" si="0"/>
        <v>#NAME?</v>
      </c>
      <c r="Q9" s="262" t="e">
        <f t="shared" ca="1" si="0"/>
        <v>#NAME?</v>
      </c>
      <c r="R9" s="263" t="e">
        <f ca="1">SUM(C9:Q9)</f>
        <v>#NAME?</v>
      </c>
      <c r="S9" s="192">
        <v>938</v>
      </c>
      <c r="T9" s="192" t="e">
        <f ca="1">R9-S9</f>
        <v>#NAME?</v>
      </c>
    </row>
    <row r="10" spans="1:20" x14ac:dyDescent="0.2">
      <c r="C10" s="264"/>
      <c r="D10" s="264"/>
      <c r="E10" s="264" t="s">
        <v>176</v>
      </c>
      <c r="F10" s="264"/>
      <c r="G10" s="265" t="e">
        <v>#REF!</v>
      </c>
      <c r="H10" s="265" t="e">
        <v>#REF!</v>
      </c>
      <c r="I10" s="266"/>
      <c r="J10" s="266"/>
      <c r="K10" s="265"/>
      <c r="L10" s="265" t="e">
        <v>#REF!</v>
      </c>
      <c r="M10" s="265" t="e">
        <v>#REF!</v>
      </c>
      <c r="N10" s="265"/>
      <c r="O10" s="265"/>
      <c r="P10" s="265"/>
      <c r="Q10" s="265"/>
    </row>
    <row r="12" spans="1:20" s="193" customFormat="1" ht="15" customHeight="1" x14ac:dyDescent="0.2">
      <c r="A12" s="267"/>
      <c r="B12" s="267"/>
      <c r="C12" s="268"/>
      <c r="D12" s="268"/>
      <c r="E12" s="268"/>
      <c r="F12" s="268"/>
      <c r="G12" s="269" t="s">
        <v>249</v>
      </c>
      <c r="H12" s="269"/>
      <c r="I12" s="269"/>
      <c r="J12" s="269"/>
      <c r="K12" s="46"/>
      <c r="L12" s="270" t="s">
        <v>250</v>
      </c>
      <c r="M12" s="270"/>
      <c r="N12" s="270"/>
      <c r="O12" s="270"/>
      <c r="P12" s="46"/>
      <c r="Q12" s="270" t="s">
        <v>251</v>
      </c>
    </row>
    <row r="13" spans="1:20" s="193" customFormat="1" ht="15" customHeight="1" x14ac:dyDescent="0.2">
      <c r="A13" s="271"/>
      <c r="B13" s="271"/>
      <c r="C13" s="272" t="s">
        <v>10</v>
      </c>
      <c r="D13" s="273"/>
      <c r="E13" s="273"/>
      <c r="F13" s="273"/>
      <c r="G13" s="7" t="e">
        <f>IF(G$4="vErfolg","v. Erfolg",G$4)</f>
        <v>#NAME?</v>
      </c>
      <c r="H13" s="48" t="e">
        <f>H$4</f>
        <v>#NAME?</v>
      </c>
      <c r="I13" s="274" t="s">
        <v>14</v>
      </c>
      <c r="J13" s="274"/>
      <c r="K13" s="47"/>
      <c r="L13" s="275" t="e">
        <v>#NAME?</v>
      </c>
      <c r="M13" s="275"/>
      <c r="N13" s="276" t="s">
        <v>14</v>
      </c>
      <c r="O13" s="276"/>
      <c r="P13" s="47"/>
      <c r="Q13" s="276" t="s">
        <v>252</v>
      </c>
    </row>
    <row r="14" spans="1:20" ht="15" customHeight="1" x14ac:dyDescent="0.2">
      <c r="C14" s="273"/>
      <c r="D14" s="273"/>
      <c r="E14" s="273"/>
      <c r="F14" s="273"/>
      <c r="G14" s="110" t="e">
        <f>G$5</f>
        <v>#NAME?</v>
      </c>
      <c r="H14" s="110" t="e">
        <f>H$5</f>
        <v>#NAME?</v>
      </c>
      <c r="I14" s="11" t="s">
        <v>15</v>
      </c>
      <c r="J14" s="11" t="s">
        <v>16</v>
      </c>
      <c r="K14" s="110"/>
      <c r="L14" s="110" t="e">
        <f>L$5</f>
        <v>#NAME?</v>
      </c>
      <c r="M14" s="110" t="e">
        <f>M$5</f>
        <v>#NAME?</v>
      </c>
      <c r="N14" s="11" t="s">
        <v>15</v>
      </c>
      <c r="O14" s="11" t="s">
        <v>16</v>
      </c>
      <c r="P14" s="110"/>
      <c r="Q14" s="11" t="s">
        <v>253</v>
      </c>
    </row>
    <row r="15" spans="1:20" ht="15" customHeight="1" outlineLevel="1" x14ac:dyDescent="0.2">
      <c r="C15" s="194" t="s">
        <v>177</v>
      </c>
      <c r="D15" s="194"/>
      <c r="E15" s="194"/>
      <c r="F15" s="194"/>
      <c r="G15" s="195" t="e">
        <f>SUM(G16:G17)</f>
        <v>#REF!</v>
      </c>
      <c r="H15" s="195" t="e">
        <f>SUM(H16:H17)</f>
        <v>#REF!</v>
      </c>
      <c r="I15" s="197" t="e">
        <f>H15-G15</f>
        <v>#REF!</v>
      </c>
      <c r="J15" s="198" t="s">
        <v>40</v>
      </c>
      <c r="K15" s="199"/>
      <c r="L15" s="195" t="e">
        <f>SUM(L16:L17)</f>
        <v>#REF!</v>
      </c>
      <c r="M15" s="195" t="e">
        <f>SUM(M16:M17)</f>
        <v>#REF!</v>
      </c>
      <c r="N15" s="197" t="e">
        <f>M15-L15</f>
        <v>#REF!</v>
      </c>
      <c r="O15" s="198" t="s">
        <v>40</v>
      </c>
      <c r="P15" s="199"/>
      <c r="Q15" s="197" t="e">
        <f t="shared" ref="Q15:Q78" si="1">M15-H15</f>
        <v>#REF!</v>
      </c>
    </row>
    <row r="16" spans="1:20" ht="15" customHeight="1" outlineLevel="1" x14ac:dyDescent="0.2">
      <c r="A16" s="277">
        <v>16</v>
      </c>
      <c r="B16" s="277" t="s">
        <v>178</v>
      </c>
      <c r="C16" s="200"/>
      <c r="D16" s="200" t="s">
        <v>179</v>
      </c>
      <c r="E16" s="201"/>
      <c r="F16" s="200"/>
      <c r="G16" s="202" t="e">
        <v>#REF!</v>
      </c>
      <c r="H16" s="202" t="e">
        <v>#REF!</v>
      </c>
      <c r="I16" s="203" t="e">
        <f t="shared" ref="I16" si="2">H16-G16</f>
        <v>#REF!</v>
      </c>
      <c r="J16" s="204" t="s">
        <v>40</v>
      </c>
      <c r="K16" s="72"/>
      <c r="L16" s="202" t="e">
        <v>#REF!</v>
      </c>
      <c r="M16" s="202" t="e">
        <v>#REF!</v>
      </c>
      <c r="N16" s="203" t="e">
        <f t="shared" ref="N16" si="3">M16-L16</f>
        <v>#REF!</v>
      </c>
      <c r="O16" s="204" t="s">
        <v>40</v>
      </c>
      <c r="P16" s="72"/>
      <c r="Q16" s="203" t="e">
        <f t="shared" si="1"/>
        <v>#REF!</v>
      </c>
      <c r="R16" s="205"/>
    </row>
    <row r="17" spans="1:126" ht="15" customHeight="1" outlineLevel="1" x14ac:dyDescent="0.2">
      <c r="A17" s="277"/>
      <c r="B17" s="277"/>
      <c r="C17" s="194" t="s">
        <v>180</v>
      </c>
      <c r="D17" s="194"/>
      <c r="E17" s="206"/>
      <c r="F17" s="194"/>
      <c r="G17" s="195" t="e">
        <f>SUM(G20,G35,G53,G57)</f>
        <v>#REF!</v>
      </c>
      <c r="H17" s="195" t="e">
        <f>SUM(H20,H35,H53,H57)</f>
        <v>#REF!</v>
      </c>
      <c r="I17" s="197" t="e">
        <f>H17-G17</f>
        <v>#REF!</v>
      </c>
      <c r="J17" s="198" t="s">
        <v>40</v>
      </c>
      <c r="K17" s="199"/>
      <c r="L17" s="195" t="e">
        <f>SUM(L20,L35,L53,L57)</f>
        <v>#REF!</v>
      </c>
      <c r="M17" s="195" t="e">
        <f>SUM(M20,M35,M53,M57)</f>
        <v>#REF!</v>
      </c>
      <c r="N17" s="197" t="e">
        <f>M17-L17</f>
        <v>#REF!</v>
      </c>
      <c r="O17" s="198" t="s">
        <v>40</v>
      </c>
      <c r="P17" s="199"/>
      <c r="Q17" s="197" t="e">
        <f t="shared" si="1"/>
        <v>#REF!</v>
      </c>
    </row>
    <row r="18" spans="1:126" ht="3.95" customHeight="1" outlineLevel="1" x14ac:dyDescent="0.2">
      <c r="A18" s="277"/>
      <c r="B18" s="277"/>
      <c r="C18" s="207"/>
      <c r="D18" s="207"/>
      <c r="E18" s="207"/>
      <c r="F18" s="207"/>
      <c r="G18" s="208"/>
      <c r="H18" s="208"/>
      <c r="I18" s="209"/>
      <c r="J18" s="210"/>
      <c r="K18" s="199"/>
      <c r="L18" s="208"/>
      <c r="M18" s="208"/>
      <c r="N18" s="209"/>
      <c r="O18" s="210"/>
      <c r="P18" s="199"/>
      <c r="Q18" s="209">
        <f t="shared" si="1"/>
        <v>0</v>
      </c>
    </row>
    <row r="19" spans="1:126" ht="15" customHeight="1" outlineLevel="1" x14ac:dyDescent="0.2">
      <c r="A19" s="277"/>
      <c r="B19" s="277"/>
      <c r="C19" s="207"/>
      <c r="D19" s="211" t="s">
        <v>181</v>
      </c>
      <c r="E19" s="212"/>
      <c r="F19" s="211"/>
      <c r="G19" s="213" t="e">
        <f>SUM(G20,G35,G53)</f>
        <v>#REF!</v>
      </c>
      <c r="H19" s="213" t="e">
        <f>SUM(H20,H35,H53)</f>
        <v>#REF!</v>
      </c>
      <c r="I19" s="215" t="e">
        <f>H19-G19</f>
        <v>#REF!</v>
      </c>
      <c r="J19" s="216" t="s">
        <v>40</v>
      </c>
      <c r="K19" s="186"/>
      <c r="L19" s="213" t="e">
        <f>SUM(L20,L35,L53)</f>
        <v>#REF!</v>
      </c>
      <c r="M19" s="213" t="e">
        <f>SUM(M20,M35,M53)</f>
        <v>#REF!</v>
      </c>
      <c r="N19" s="215" t="e">
        <f>M19-L19</f>
        <v>#REF!</v>
      </c>
      <c r="O19" s="216" t="s">
        <v>40</v>
      </c>
      <c r="P19" s="186"/>
      <c r="Q19" s="215" t="e">
        <f t="shared" si="1"/>
        <v>#REF!</v>
      </c>
    </row>
    <row r="20" spans="1:126" s="217" customFormat="1" ht="15" customHeight="1" outlineLevel="1" x14ac:dyDescent="0.2">
      <c r="A20" s="278"/>
      <c r="B20" s="278"/>
      <c r="D20" s="218"/>
      <c r="E20" s="211" t="s">
        <v>182</v>
      </c>
      <c r="F20" s="219"/>
      <c r="G20" s="221" t="e">
        <f>SUM(G21:G34)-G24-G25</f>
        <v>#REF!</v>
      </c>
      <c r="H20" s="221" t="e">
        <f>SUM(H21:H34)-H24-H25</f>
        <v>#REF!</v>
      </c>
      <c r="I20" s="215" t="e">
        <f>H20-G20</f>
        <v>#REF!</v>
      </c>
      <c r="J20" s="222" t="s">
        <v>40</v>
      </c>
      <c r="K20" s="223"/>
      <c r="L20" s="221" t="e">
        <f>SUM(L21:L34)-L24-L25</f>
        <v>#REF!</v>
      </c>
      <c r="M20" s="221" t="e">
        <f>SUM(M21:M34)-M24-M25</f>
        <v>#REF!</v>
      </c>
      <c r="N20" s="215" t="e">
        <f>M20-L20</f>
        <v>#REF!</v>
      </c>
      <c r="O20" s="222" t="s">
        <v>40</v>
      </c>
      <c r="P20" s="223"/>
      <c r="Q20" s="215" t="e">
        <f t="shared" si="1"/>
        <v>#REF!</v>
      </c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</row>
    <row r="21" spans="1:126" s="225" customFormat="1" ht="15" customHeight="1" outlineLevel="1" x14ac:dyDescent="0.2">
      <c r="A21" s="279">
        <v>16</v>
      </c>
      <c r="B21" s="279" t="s">
        <v>183</v>
      </c>
      <c r="F21" s="225" t="s">
        <v>183</v>
      </c>
      <c r="G21" s="226" t="e">
        <v>#REF!</v>
      </c>
      <c r="H21" s="226" t="e">
        <v>#REF!</v>
      </c>
      <c r="I21" s="228" t="e">
        <f t="shared" ref="I21:I34" si="4">H21-G21</f>
        <v>#REF!</v>
      </c>
      <c r="J21" s="229" t="s">
        <v>40</v>
      </c>
      <c r="K21" s="230"/>
      <c r="L21" s="226" t="e">
        <v>#REF!</v>
      </c>
      <c r="M21" s="226" t="e">
        <v>#REF!</v>
      </c>
      <c r="N21" s="228" t="e">
        <f t="shared" ref="N21:N34" si="5">M21-L21</f>
        <v>#REF!</v>
      </c>
      <c r="O21" s="229" t="s">
        <v>40</v>
      </c>
      <c r="P21" s="230"/>
      <c r="Q21" s="228" t="e">
        <f t="shared" si="1"/>
        <v>#REF!</v>
      </c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</row>
    <row r="22" spans="1:126" s="225" customFormat="1" ht="15" customHeight="1" outlineLevel="1" x14ac:dyDescent="0.2">
      <c r="A22" s="279">
        <v>16</v>
      </c>
      <c r="B22" s="279" t="s">
        <v>184</v>
      </c>
      <c r="F22" s="225" t="s">
        <v>184</v>
      </c>
      <c r="G22" s="226" t="e">
        <v>#REF!</v>
      </c>
      <c r="H22" s="226" t="e">
        <v>#REF!</v>
      </c>
      <c r="I22" s="228" t="e">
        <f t="shared" si="4"/>
        <v>#REF!</v>
      </c>
      <c r="J22" s="229" t="s">
        <v>40</v>
      </c>
      <c r="K22" s="230"/>
      <c r="L22" s="226" t="e">
        <v>#REF!</v>
      </c>
      <c r="M22" s="226" t="e">
        <v>#REF!</v>
      </c>
      <c r="N22" s="228" t="e">
        <f t="shared" si="5"/>
        <v>#REF!</v>
      </c>
      <c r="O22" s="229" t="s">
        <v>40</v>
      </c>
      <c r="P22" s="230"/>
      <c r="Q22" s="228" t="e">
        <f t="shared" si="1"/>
        <v>#REF!</v>
      </c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</row>
    <row r="23" spans="1:126" s="225" customFormat="1" ht="15" customHeight="1" outlineLevel="1" x14ac:dyDescent="0.2">
      <c r="A23" s="279">
        <v>16</v>
      </c>
      <c r="B23" s="279" t="s">
        <v>186</v>
      </c>
      <c r="F23" s="225" t="s">
        <v>187</v>
      </c>
      <c r="G23" s="226" t="e">
        <f>SUM(G24:G25)</f>
        <v>#REF!</v>
      </c>
      <c r="H23" s="226" t="e">
        <v>#REF!</v>
      </c>
      <c r="I23" s="228" t="e">
        <f t="shared" si="4"/>
        <v>#REF!</v>
      </c>
      <c r="J23" s="229" t="s">
        <v>40</v>
      </c>
      <c r="K23" s="230"/>
      <c r="L23" s="226" t="e">
        <f>SUM(L24:L25)</f>
        <v>#REF!</v>
      </c>
      <c r="M23" s="226" t="e">
        <f>SUM(M24:M25)</f>
        <v>#REF!</v>
      </c>
      <c r="N23" s="228" t="e">
        <f t="shared" si="5"/>
        <v>#REF!</v>
      </c>
      <c r="O23" s="229" t="s">
        <v>40</v>
      </c>
      <c r="P23" s="230"/>
      <c r="Q23" s="228" t="e">
        <f t="shared" si="1"/>
        <v>#REF!</v>
      </c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</row>
    <row r="24" spans="1:126" s="225" customFormat="1" ht="15" customHeight="1" outlineLevel="1" x14ac:dyDescent="0.2">
      <c r="A24" s="279">
        <v>16</v>
      </c>
      <c r="B24" s="280" t="s">
        <v>188</v>
      </c>
      <c r="F24" s="231" t="s">
        <v>189</v>
      </c>
      <c r="G24" s="232" t="e">
        <v>#REF!</v>
      </c>
      <c r="H24" s="232" t="e">
        <v>#REF!</v>
      </c>
      <c r="I24" s="234" t="e">
        <f t="shared" si="4"/>
        <v>#REF!</v>
      </c>
      <c r="J24" s="235" t="s">
        <v>40</v>
      </c>
      <c r="K24" s="236"/>
      <c r="L24" s="232" t="e">
        <v>#REF!</v>
      </c>
      <c r="M24" s="232" t="e">
        <v>#REF!</v>
      </c>
      <c r="N24" s="234" t="e">
        <f t="shared" si="5"/>
        <v>#REF!</v>
      </c>
      <c r="O24" s="235" t="s">
        <v>40</v>
      </c>
      <c r="P24" s="236"/>
      <c r="Q24" s="234" t="e">
        <f t="shared" si="1"/>
        <v>#REF!</v>
      </c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</row>
    <row r="25" spans="1:126" s="225" customFormat="1" ht="15" customHeight="1" outlineLevel="1" x14ac:dyDescent="0.2">
      <c r="A25" s="279">
        <v>16</v>
      </c>
      <c r="B25" s="280" t="s">
        <v>190</v>
      </c>
      <c r="F25" s="231" t="s">
        <v>191</v>
      </c>
      <c r="G25" s="232" t="e">
        <v>#REF!</v>
      </c>
      <c r="H25" s="232" t="e">
        <v>#REF!</v>
      </c>
      <c r="I25" s="234" t="e">
        <f t="shared" si="4"/>
        <v>#REF!</v>
      </c>
      <c r="J25" s="235" t="s">
        <v>40</v>
      </c>
      <c r="K25" s="236"/>
      <c r="L25" s="232" t="e">
        <v>#REF!</v>
      </c>
      <c r="M25" s="232" t="e">
        <v>#REF!</v>
      </c>
      <c r="N25" s="234" t="e">
        <f t="shared" si="5"/>
        <v>#REF!</v>
      </c>
      <c r="O25" s="235" t="s">
        <v>40</v>
      </c>
      <c r="P25" s="236"/>
      <c r="Q25" s="234" t="e">
        <f t="shared" si="1"/>
        <v>#REF!</v>
      </c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</row>
    <row r="26" spans="1:126" s="225" customFormat="1" ht="15" customHeight="1" outlineLevel="1" x14ac:dyDescent="0.2">
      <c r="A26" s="279">
        <v>16</v>
      </c>
      <c r="B26" s="279" t="s">
        <v>192</v>
      </c>
      <c r="F26" s="225" t="s">
        <v>192</v>
      </c>
      <c r="G26" s="226" t="e">
        <v>#REF!</v>
      </c>
      <c r="H26" s="226" t="e">
        <v>#REF!</v>
      </c>
      <c r="I26" s="228" t="e">
        <f t="shared" si="4"/>
        <v>#REF!</v>
      </c>
      <c r="J26" s="229" t="s">
        <v>40</v>
      </c>
      <c r="K26" s="230"/>
      <c r="L26" s="226" t="e">
        <v>#REF!</v>
      </c>
      <c r="M26" s="226" t="e">
        <v>#REF!</v>
      </c>
      <c r="N26" s="228" t="e">
        <f t="shared" si="5"/>
        <v>#REF!</v>
      </c>
      <c r="O26" s="229" t="s">
        <v>40</v>
      </c>
      <c r="P26" s="230"/>
      <c r="Q26" s="228" t="e">
        <f t="shared" si="1"/>
        <v>#REF!</v>
      </c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</row>
    <row r="27" spans="1:126" s="225" customFormat="1" ht="15" customHeight="1" outlineLevel="1" x14ac:dyDescent="0.2">
      <c r="A27" s="279">
        <v>16</v>
      </c>
      <c r="B27" s="279" t="s">
        <v>193</v>
      </c>
      <c r="F27" s="225" t="s">
        <v>193</v>
      </c>
      <c r="G27" s="226" t="e">
        <v>#REF!</v>
      </c>
      <c r="H27" s="226" t="e">
        <v>#REF!</v>
      </c>
      <c r="I27" s="228" t="e">
        <f t="shared" si="4"/>
        <v>#REF!</v>
      </c>
      <c r="J27" s="229" t="s">
        <v>40</v>
      </c>
      <c r="K27" s="230"/>
      <c r="L27" s="226" t="e">
        <v>#REF!</v>
      </c>
      <c r="M27" s="226" t="e">
        <v>#REF!</v>
      </c>
      <c r="N27" s="228" t="e">
        <f t="shared" si="5"/>
        <v>#REF!</v>
      </c>
      <c r="O27" s="229" t="s">
        <v>40</v>
      </c>
      <c r="P27" s="230"/>
      <c r="Q27" s="228" t="e">
        <f t="shared" si="1"/>
        <v>#REF!</v>
      </c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</row>
    <row r="28" spans="1:126" s="225" customFormat="1" ht="15" customHeight="1" outlineLevel="1" x14ac:dyDescent="0.2">
      <c r="A28" s="279">
        <v>16</v>
      </c>
      <c r="B28" s="279" t="s">
        <v>194</v>
      </c>
      <c r="F28" s="225" t="s">
        <v>194</v>
      </c>
      <c r="G28" s="226" t="e">
        <v>#REF!</v>
      </c>
      <c r="H28" s="226" t="e">
        <v>#REF!</v>
      </c>
      <c r="I28" s="228" t="e">
        <f t="shared" si="4"/>
        <v>#REF!</v>
      </c>
      <c r="J28" s="229" t="s">
        <v>40</v>
      </c>
      <c r="K28" s="230"/>
      <c r="L28" s="226" t="e">
        <v>#REF!</v>
      </c>
      <c r="M28" s="226" t="e">
        <v>#REF!</v>
      </c>
      <c r="N28" s="228" t="e">
        <f t="shared" si="5"/>
        <v>#REF!</v>
      </c>
      <c r="O28" s="229" t="s">
        <v>40</v>
      </c>
      <c r="P28" s="230"/>
      <c r="Q28" s="228" t="e">
        <f t="shared" si="1"/>
        <v>#REF!</v>
      </c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</row>
    <row r="29" spans="1:126" s="225" customFormat="1" ht="15" customHeight="1" outlineLevel="1" x14ac:dyDescent="0.2">
      <c r="A29" s="279">
        <v>16</v>
      </c>
      <c r="B29" s="279" t="s">
        <v>195</v>
      </c>
      <c r="F29" s="225" t="s">
        <v>195</v>
      </c>
      <c r="G29" s="226" t="e">
        <v>#REF!</v>
      </c>
      <c r="H29" s="226" t="e">
        <v>#REF!</v>
      </c>
      <c r="I29" s="228" t="e">
        <f t="shared" si="4"/>
        <v>#REF!</v>
      </c>
      <c r="J29" s="229" t="s">
        <v>40</v>
      </c>
      <c r="K29" s="230"/>
      <c r="L29" s="226" t="e">
        <v>#REF!</v>
      </c>
      <c r="M29" s="226" t="e">
        <v>#REF!</v>
      </c>
      <c r="N29" s="228" t="e">
        <f t="shared" si="5"/>
        <v>#REF!</v>
      </c>
      <c r="O29" s="229" t="s">
        <v>40</v>
      </c>
      <c r="P29" s="230"/>
      <c r="Q29" s="228" t="e">
        <f t="shared" si="1"/>
        <v>#REF!</v>
      </c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</row>
    <row r="30" spans="1:126" s="225" customFormat="1" ht="15" customHeight="1" outlineLevel="1" x14ac:dyDescent="0.2">
      <c r="A30" s="279">
        <v>16</v>
      </c>
      <c r="B30" s="279" t="s">
        <v>196</v>
      </c>
      <c r="F30" s="225" t="s">
        <v>196</v>
      </c>
      <c r="G30" s="226" t="e">
        <v>#REF!</v>
      </c>
      <c r="H30" s="226" t="e">
        <v>#REF!</v>
      </c>
      <c r="I30" s="228" t="e">
        <f t="shared" si="4"/>
        <v>#REF!</v>
      </c>
      <c r="J30" s="229" t="s">
        <v>40</v>
      </c>
      <c r="K30" s="230"/>
      <c r="L30" s="226" t="e">
        <v>#REF!</v>
      </c>
      <c r="M30" s="226" t="e">
        <v>#REF!</v>
      </c>
      <c r="N30" s="228" t="e">
        <f t="shared" si="5"/>
        <v>#REF!</v>
      </c>
      <c r="O30" s="229" t="s">
        <v>40</v>
      </c>
      <c r="P30" s="230"/>
      <c r="Q30" s="228" t="e">
        <f t="shared" si="1"/>
        <v>#REF!</v>
      </c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</row>
    <row r="31" spans="1:126" s="225" customFormat="1" ht="15" customHeight="1" outlineLevel="1" x14ac:dyDescent="0.2">
      <c r="A31" s="279">
        <v>16</v>
      </c>
      <c r="B31" s="279" t="s">
        <v>197</v>
      </c>
      <c r="F31" s="225" t="s">
        <v>197</v>
      </c>
      <c r="G31" s="226" t="e">
        <v>#REF!</v>
      </c>
      <c r="H31" s="226" t="e">
        <v>#REF!</v>
      </c>
      <c r="I31" s="228" t="e">
        <f t="shared" si="4"/>
        <v>#REF!</v>
      </c>
      <c r="J31" s="229" t="s">
        <v>40</v>
      </c>
      <c r="K31" s="230"/>
      <c r="L31" s="226" t="e">
        <v>#REF!</v>
      </c>
      <c r="M31" s="226" t="e">
        <v>#REF!</v>
      </c>
      <c r="N31" s="228" t="e">
        <f t="shared" si="5"/>
        <v>#REF!</v>
      </c>
      <c r="O31" s="229" t="s">
        <v>40</v>
      </c>
      <c r="P31" s="230"/>
      <c r="Q31" s="228" t="e">
        <f t="shared" si="1"/>
        <v>#REF!</v>
      </c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</row>
    <row r="32" spans="1:126" s="225" customFormat="1" ht="15" customHeight="1" outlineLevel="1" x14ac:dyDescent="0.2">
      <c r="A32" s="279">
        <v>16</v>
      </c>
      <c r="B32" s="279" t="s">
        <v>198</v>
      </c>
      <c r="F32" s="225" t="s">
        <v>198</v>
      </c>
      <c r="G32" s="226" t="e">
        <v>#REF!</v>
      </c>
      <c r="H32" s="226" t="e">
        <v>#REF!</v>
      </c>
      <c r="I32" s="228" t="e">
        <f t="shared" si="4"/>
        <v>#REF!</v>
      </c>
      <c r="J32" s="229" t="s">
        <v>40</v>
      </c>
      <c r="K32" s="230"/>
      <c r="L32" s="226" t="e">
        <v>#REF!</v>
      </c>
      <c r="M32" s="226" t="e">
        <v>#REF!</v>
      </c>
      <c r="N32" s="228" t="e">
        <f t="shared" si="5"/>
        <v>#REF!</v>
      </c>
      <c r="O32" s="229" t="s">
        <v>40</v>
      </c>
      <c r="P32" s="230"/>
      <c r="Q32" s="228" t="e">
        <f t="shared" si="1"/>
        <v>#REF!</v>
      </c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</row>
    <row r="33" spans="1:126" s="225" customFormat="1" ht="15" customHeight="1" outlineLevel="1" x14ac:dyDescent="0.2">
      <c r="A33" s="279">
        <v>16</v>
      </c>
      <c r="B33" s="279" t="s">
        <v>199</v>
      </c>
      <c r="F33" s="225" t="s">
        <v>199</v>
      </c>
      <c r="G33" s="226" t="e">
        <v>#REF!</v>
      </c>
      <c r="H33" s="226" t="e">
        <v>#REF!</v>
      </c>
      <c r="I33" s="228" t="e">
        <f t="shared" si="4"/>
        <v>#REF!</v>
      </c>
      <c r="J33" s="229" t="s">
        <v>40</v>
      </c>
      <c r="K33" s="230"/>
      <c r="L33" s="226" t="e">
        <v>#REF!</v>
      </c>
      <c r="M33" s="226" t="e">
        <v>#REF!</v>
      </c>
      <c r="N33" s="228" t="e">
        <f t="shared" si="5"/>
        <v>#REF!</v>
      </c>
      <c r="O33" s="229" t="s">
        <v>40</v>
      </c>
      <c r="P33" s="230"/>
      <c r="Q33" s="228" t="e">
        <f t="shared" si="1"/>
        <v>#REF!</v>
      </c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</row>
    <row r="34" spans="1:126" s="225" customFormat="1" ht="15" customHeight="1" outlineLevel="1" x14ac:dyDescent="0.2">
      <c r="A34" s="279">
        <v>16</v>
      </c>
      <c r="B34" s="279" t="s">
        <v>201</v>
      </c>
      <c r="F34" s="224" t="str">
        <f>B34</f>
        <v>Stabilitätsabgabe - Sonderzahlung gem. BSMG 2025</v>
      </c>
      <c r="G34" s="226" t="e">
        <v>#REF!</v>
      </c>
      <c r="H34" s="226" t="e">
        <v>#REF!</v>
      </c>
      <c r="I34" s="228" t="e">
        <f t="shared" si="4"/>
        <v>#REF!</v>
      </c>
      <c r="J34" s="229" t="s">
        <v>40</v>
      </c>
      <c r="K34" s="230"/>
      <c r="L34" s="226" t="e">
        <v>#REF!</v>
      </c>
      <c r="M34" s="226" t="e">
        <v>#REF!</v>
      </c>
      <c r="N34" s="228" t="e">
        <f t="shared" si="5"/>
        <v>#REF!</v>
      </c>
      <c r="O34" s="229" t="s">
        <v>40</v>
      </c>
      <c r="P34" s="230"/>
      <c r="Q34" s="228" t="e">
        <f t="shared" si="1"/>
        <v>#REF!</v>
      </c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</row>
    <row r="35" spans="1:126" s="225" customFormat="1" ht="15" customHeight="1" outlineLevel="1" x14ac:dyDescent="0.2">
      <c r="A35" s="279"/>
      <c r="B35" s="279"/>
      <c r="C35" s="217"/>
      <c r="D35" s="217"/>
      <c r="E35" s="211" t="s">
        <v>202</v>
      </c>
      <c r="F35" s="211"/>
      <c r="G35" s="213" t="e">
        <f>SUM(G36:G52)</f>
        <v>#REF!</v>
      </c>
      <c r="H35" s="213" t="e">
        <f>SUM(H36:H52)</f>
        <v>#REF!</v>
      </c>
      <c r="I35" s="215" t="e">
        <f>H35-G35</f>
        <v>#REF!</v>
      </c>
      <c r="J35" s="237" t="s">
        <v>40</v>
      </c>
      <c r="K35" s="223"/>
      <c r="L35" s="213" t="e">
        <f>SUM(L36:L52)</f>
        <v>#REF!</v>
      </c>
      <c r="M35" s="213" t="e">
        <f>SUM(M36:M52)</f>
        <v>#REF!</v>
      </c>
      <c r="N35" s="215" t="e">
        <f>M35-L35</f>
        <v>#REF!</v>
      </c>
      <c r="O35" s="237" t="s">
        <v>40</v>
      </c>
      <c r="P35" s="223"/>
      <c r="Q35" s="215" t="e">
        <f t="shared" si="1"/>
        <v>#REF!</v>
      </c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</row>
    <row r="36" spans="1:126" s="225" customFormat="1" ht="15" customHeight="1" outlineLevel="1" x14ac:dyDescent="0.2">
      <c r="A36" s="279">
        <v>16</v>
      </c>
      <c r="B36" s="279" t="s">
        <v>203</v>
      </c>
      <c r="F36" s="225" t="s">
        <v>203</v>
      </c>
      <c r="G36" s="226" t="e">
        <v>#REF!</v>
      </c>
      <c r="H36" s="226" t="e">
        <v>#REF!</v>
      </c>
      <c r="I36" s="228" t="e">
        <f t="shared" ref="I36:I52" si="6">H36-G36</f>
        <v>#REF!</v>
      </c>
      <c r="J36" s="229" t="s">
        <v>40</v>
      </c>
      <c r="K36" s="230"/>
      <c r="L36" s="226" t="e">
        <v>#REF!</v>
      </c>
      <c r="M36" s="226" t="e">
        <v>#REF!</v>
      </c>
      <c r="N36" s="228" t="e">
        <f t="shared" ref="N36:N52" si="7">M36-L36</f>
        <v>#REF!</v>
      </c>
      <c r="O36" s="229" t="s">
        <v>40</v>
      </c>
      <c r="P36" s="230"/>
      <c r="Q36" s="228" t="e">
        <f t="shared" si="1"/>
        <v>#REF!</v>
      </c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</row>
    <row r="37" spans="1:126" s="225" customFormat="1" ht="15" customHeight="1" outlineLevel="1" x14ac:dyDescent="0.2">
      <c r="A37" s="279">
        <v>16</v>
      </c>
      <c r="B37" s="279" t="s">
        <v>204</v>
      </c>
      <c r="F37" s="225" t="s">
        <v>204</v>
      </c>
      <c r="G37" s="226" t="e">
        <v>#REF!</v>
      </c>
      <c r="H37" s="226" t="e">
        <v>#REF!</v>
      </c>
      <c r="I37" s="228" t="e">
        <f t="shared" si="6"/>
        <v>#REF!</v>
      </c>
      <c r="J37" s="229" t="s">
        <v>40</v>
      </c>
      <c r="K37" s="230"/>
      <c r="L37" s="226" t="e">
        <v>#REF!</v>
      </c>
      <c r="M37" s="226" t="e">
        <v>#REF!</v>
      </c>
      <c r="N37" s="228" t="e">
        <f t="shared" si="7"/>
        <v>#REF!</v>
      </c>
      <c r="O37" s="229" t="s">
        <v>40</v>
      </c>
      <c r="P37" s="230"/>
      <c r="Q37" s="228" t="e">
        <f t="shared" si="1"/>
        <v>#REF!</v>
      </c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</row>
    <row r="38" spans="1:126" s="225" customFormat="1" ht="15" customHeight="1" outlineLevel="1" x14ac:dyDescent="0.2">
      <c r="A38" s="279">
        <v>16</v>
      </c>
      <c r="B38" s="279" t="s">
        <v>205</v>
      </c>
      <c r="F38" s="225" t="s">
        <v>205</v>
      </c>
      <c r="G38" s="226" t="e">
        <v>#REF!</v>
      </c>
      <c r="H38" s="226" t="e">
        <v>#REF!</v>
      </c>
      <c r="I38" s="228" t="e">
        <f t="shared" si="6"/>
        <v>#REF!</v>
      </c>
      <c r="J38" s="229" t="s">
        <v>40</v>
      </c>
      <c r="K38" s="230"/>
      <c r="L38" s="226" t="e">
        <v>#REF!</v>
      </c>
      <c r="M38" s="226" t="e">
        <v>#REF!</v>
      </c>
      <c r="N38" s="228" t="e">
        <f t="shared" si="7"/>
        <v>#REF!</v>
      </c>
      <c r="O38" s="229" t="s">
        <v>40</v>
      </c>
      <c r="P38" s="230"/>
      <c r="Q38" s="228" t="e">
        <f t="shared" si="1"/>
        <v>#REF!</v>
      </c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</row>
    <row r="39" spans="1:126" s="225" customFormat="1" ht="15" customHeight="1" outlineLevel="1" x14ac:dyDescent="0.2">
      <c r="A39" s="279">
        <v>16</v>
      </c>
      <c r="B39" s="279" t="s">
        <v>206</v>
      </c>
      <c r="F39" s="225" t="s">
        <v>206</v>
      </c>
      <c r="G39" s="226" t="e">
        <v>#REF!</v>
      </c>
      <c r="H39" s="226" t="e">
        <v>#REF!</v>
      </c>
      <c r="I39" s="228" t="e">
        <f t="shared" si="6"/>
        <v>#REF!</v>
      </c>
      <c r="J39" s="229" t="s">
        <v>40</v>
      </c>
      <c r="K39" s="230"/>
      <c r="L39" s="226" t="e">
        <v>#REF!</v>
      </c>
      <c r="M39" s="226" t="e">
        <v>#REF!</v>
      </c>
      <c r="N39" s="228" t="e">
        <f t="shared" si="7"/>
        <v>#REF!</v>
      </c>
      <c r="O39" s="229" t="s">
        <v>40</v>
      </c>
      <c r="P39" s="230"/>
      <c r="Q39" s="228" t="e">
        <f t="shared" si="1"/>
        <v>#REF!</v>
      </c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</row>
    <row r="40" spans="1:126" s="225" customFormat="1" ht="15" customHeight="1" outlineLevel="1" x14ac:dyDescent="0.2">
      <c r="A40" s="279">
        <v>16</v>
      </c>
      <c r="B40" s="279" t="s">
        <v>207</v>
      </c>
      <c r="F40" s="225" t="s">
        <v>207</v>
      </c>
      <c r="G40" s="226" t="e">
        <v>#REF!</v>
      </c>
      <c r="H40" s="226" t="e">
        <v>#REF!</v>
      </c>
      <c r="I40" s="228" t="e">
        <f t="shared" si="6"/>
        <v>#REF!</v>
      </c>
      <c r="J40" s="229" t="s">
        <v>40</v>
      </c>
      <c r="K40" s="230"/>
      <c r="L40" s="226" t="e">
        <v>#REF!</v>
      </c>
      <c r="M40" s="226" t="e">
        <v>#REF!</v>
      </c>
      <c r="N40" s="228" t="e">
        <f t="shared" si="7"/>
        <v>#REF!</v>
      </c>
      <c r="O40" s="229" t="s">
        <v>40</v>
      </c>
      <c r="P40" s="230"/>
      <c r="Q40" s="228" t="e">
        <f t="shared" si="1"/>
        <v>#REF!</v>
      </c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</row>
    <row r="41" spans="1:126" s="225" customFormat="1" ht="15" customHeight="1" outlineLevel="1" x14ac:dyDescent="0.2">
      <c r="A41" s="279">
        <v>16</v>
      </c>
      <c r="B41" s="279" t="s">
        <v>208</v>
      </c>
      <c r="F41" s="225" t="s">
        <v>208</v>
      </c>
      <c r="G41" s="226" t="e">
        <v>#REF!</v>
      </c>
      <c r="H41" s="226" t="e">
        <v>#REF!</v>
      </c>
      <c r="I41" s="228" t="e">
        <f t="shared" si="6"/>
        <v>#REF!</v>
      </c>
      <c r="J41" s="229" t="s">
        <v>40</v>
      </c>
      <c r="K41" s="230"/>
      <c r="L41" s="226" t="e">
        <v>#REF!</v>
      </c>
      <c r="M41" s="226" t="e">
        <v>#REF!</v>
      </c>
      <c r="N41" s="228" t="e">
        <f t="shared" si="7"/>
        <v>#REF!</v>
      </c>
      <c r="O41" s="229" t="s">
        <v>40</v>
      </c>
      <c r="P41" s="230"/>
      <c r="Q41" s="228" t="e">
        <f t="shared" si="1"/>
        <v>#REF!</v>
      </c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</row>
    <row r="42" spans="1:126" s="225" customFormat="1" ht="15" customHeight="1" outlineLevel="1" x14ac:dyDescent="0.2">
      <c r="A42" s="279">
        <v>16</v>
      </c>
      <c r="B42" s="279" t="s">
        <v>209</v>
      </c>
      <c r="F42" s="225" t="s">
        <v>209</v>
      </c>
      <c r="G42" s="226" t="e">
        <v>#REF!</v>
      </c>
      <c r="H42" s="226" t="e">
        <v>#REF!</v>
      </c>
      <c r="I42" s="228" t="e">
        <f t="shared" si="6"/>
        <v>#REF!</v>
      </c>
      <c r="J42" s="229" t="s">
        <v>40</v>
      </c>
      <c r="K42" s="230"/>
      <c r="L42" s="226" t="e">
        <v>#REF!</v>
      </c>
      <c r="M42" s="226" t="e">
        <v>#REF!</v>
      </c>
      <c r="N42" s="228" t="e">
        <f t="shared" si="7"/>
        <v>#REF!</v>
      </c>
      <c r="O42" s="229" t="s">
        <v>40</v>
      </c>
      <c r="P42" s="230"/>
      <c r="Q42" s="228" t="e">
        <f t="shared" si="1"/>
        <v>#REF!</v>
      </c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</row>
    <row r="43" spans="1:126" s="225" customFormat="1" ht="15" customHeight="1" outlineLevel="1" x14ac:dyDescent="0.2">
      <c r="A43" s="279">
        <v>16</v>
      </c>
      <c r="B43" s="279" t="s">
        <v>210</v>
      </c>
      <c r="F43" s="225" t="s">
        <v>210</v>
      </c>
      <c r="G43" s="226" t="e">
        <v>#REF!</v>
      </c>
      <c r="H43" s="226" t="e">
        <v>#REF!</v>
      </c>
      <c r="I43" s="228" t="e">
        <f t="shared" si="6"/>
        <v>#REF!</v>
      </c>
      <c r="J43" s="229" t="s">
        <v>40</v>
      </c>
      <c r="K43" s="230"/>
      <c r="L43" s="226" t="e">
        <v>#REF!</v>
      </c>
      <c r="M43" s="226" t="e">
        <v>#REF!</v>
      </c>
      <c r="N43" s="228" t="e">
        <f t="shared" si="7"/>
        <v>#REF!</v>
      </c>
      <c r="O43" s="229" t="s">
        <v>40</v>
      </c>
      <c r="P43" s="230"/>
      <c r="Q43" s="228" t="e">
        <f t="shared" si="1"/>
        <v>#REF!</v>
      </c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</row>
    <row r="44" spans="1:126" s="225" customFormat="1" ht="15" customHeight="1" outlineLevel="1" x14ac:dyDescent="0.2">
      <c r="A44" s="279">
        <v>16</v>
      </c>
      <c r="B44" s="279" t="s">
        <v>211</v>
      </c>
      <c r="F44" s="225" t="s">
        <v>211</v>
      </c>
      <c r="G44" s="226" t="e">
        <v>#REF!</v>
      </c>
      <c r="H44" s="226" t="e">
        <v>#REF!</v>
      </c>
      <c r="I44" s="228" t="e">
        <f t="shared" si="6"/>
        <v>#REF!</v>
      </c>
      <c r="J44" s="229" t="s">
        <v>40</v>
      </c>
      <c r="K44" s="230"/>
      <c r="L44" s="226" t="e">
        <v>#REF!</v>
      </c>
      <c r="M44" s="226" t="e">
        <v>#REF!</v>
      </c>
      <c r="N44" s="228" t="e">
        <f t="shared" si="7"/>
        <v>#REF!</v>
      </c>
      <c r="O44" s="229" t="s">
        <v>40</v>
      </c>
      <c r="P44" s="230"/>
      <c r="Q44" s="228" t="e">
        <f t="shared" si="1"/>
        <v>#REF!</v>
      </c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</row>
    <row r="45" spans="1:126" s="225" customFormat="1" ht="15" customHeight="1" outlineLevel="1" x14ac:dyDescent="0.2">
      <c r="A45" s="279">
        <v>16</v>
      </c>
      <c r="B45" s="279" t="s">
        <v>212</v>
      </c>
      <c r="F45" s="225" t="s">
        <v>212</v>
      </c>
      <c r="G45" s="226" t="e">
        <v>#REF!</v>
      </c>
      <c r="H45" s="226" t="e">
        <v>#REF!</v>
      </c>
      <c r="I45" s="228" t="e">
        <f t="shared" si="6"/>
        <v>#REF!</v>
      </c>
      <c r="J45" s="229" t="s">
        <v>40</v>
      </c>
      <c r="K45" s="230"/>
      <c r="L45" s="226" t="e">
        <v>#REF!</v>
      </c>
      <c r="M45" s="226" t="e">
        <v>#REF!</v>
      </c>
      <c r="N45" s="228" t="e">
        <f t="shared" si="7"/>
        <v>#REF!</v>
      </c>
      <c r="O45" s="229" t="s">
        <v>40</v>
      </c>
      <c r="P45" s="230"/>
      <c r="Q45" s="228" t="e">
        <f t="shared" si="1"/>
        <v>#REF!</v>
      </c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</row>
    <row r="46" spans="1:126" s="225" customFormat="1" ht="15" customHeight="1" outlineLevel="1" x14ac:dyDescent="0.2">
      <c r="A46" s="279">
        <v>16</v>
      </c>
      <c r="B46" s="279" t="s">
        <v>213</v>
      </c>
      <c r="F46" s="225" t="s">
        <v>213</v>
      </c>
      <c r="G46" s="226" t="e">
        <v>#REF!</v>
      </c>
      <c r="H46" s="226" t="e">
        <v>#REF!</v>
      </c>
      <c r="I46" s="228" t="e">
        <f t="shared" si="6"/>
        <v>#REF!</v>
      </c>
      <c r="J46" s="229" t="s">
        <v>40</v>
      </c>
      <c r="K46" s="230"/>
      <c r="L46" s="226" t="e">
        <v>#REF!</v>
      </c>
      <c r="M46" s="226" t="e">
        <v>#REF!</v>
      </c>
      <c r="N46" s="228" t="e">
        <f t="shared" si="7"/>
        <v>#REF!</v>
      </c>
      <c r="O46" s="229" t="s">
        <v>40</v>
      </c>
      <c r="P46" s="230"/>
      <c r="Q46" s="228" t="e">
        <f t="shared" si="1"/>
        <v>#REF!</v>
      </c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</row>
    <row r="47" spans="1:126" s="225" customFormat="1" ht="15" customHeight="1" outlineLevel="1" x14ac:dyDescent="0.2">
      <c r="A47" s="279">
        <v>16</v>
      </c>
      <c r="B47" s="279" t="s">
        <v>214</v>
      </c>
      <c r="F47" s="225" t="s">
        <v>214</v>
      </c>
      <c r="G47" s="226" t="e">
        <v>#REF!</v>
      </c>
      <c r="H47" s="226" t="e">
        <v>#REF!</v>
      </c>
      <c r="I47" s="228" t="e">
        <f t="shared" si="6"/>
        <v>#REF!</v>
      </c>
      <c r="J47" s="229" t="s">
        <v>40</v>
      </c>
      <c r="K47" s="230"/>
      <c r="L47" s="226" t="e">
        <v>#REF!</v>
      </c>
      <c r="M47" s="226" t="e">
        <v>#REF!</v>
      </c>
      <c r="N47" s="228" t="e">
        <f t="shared" si="7"/>
        <v>#REF!</v>
      </c>
      <c r="O47" s="229" t="s">
        <v>40</v>
      </c>
      <c r="P47" s="230"/>
      <c r="Q47" s="228" t="e">
        <f t="shared" si="1"/>
        <v>#REF!</v>
      </c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</row>
    <row r="48" spans="1:126" s="225" customFormat="1" ht="15" customHeight="1" outlineLevel="1" x14ac:dyDescent="0.2">
      <c r="A48" s="279">
        <v>16</v>
      </c>
      <c r="B48" s="279" t="s">
        <v>215</v>
      </c>
      <c r="F48" s="225" t="s">
        <v>215</v>
      </c>
      <c r="G48" s="226" t="e">
        <v>#REF!</v>
      </c>
      <c r="H48" s="226" t="e">
        <v>#REF!</v>
      </c>
      <c r="I48" s="228" t="e">
        <f t="shared" si="6"/>
        <v>#REF!</v>
      </c>
      <c r="J48" s="229" t="s">
        <v>40</v>
      </c>
      <c r="K48" s="230"/>
      <c r="L48" s="226" t="e">
        <v>#REF!</v>
      </c>
      <c r="M48" s="226" t="e">
        <v>#REF!</v>
      </c>
      <c r="N48" s="228" t="e">
        <f t="shared" si="7"/>
        <v>#REF!</v>
      </c>
      <c r="O48" s="229" t="s">
        <v>40</v>
      </c>
      <c r="P48" s="230"/>
      <c r="Q48" s="228" t="e">
        <f t="shared" si="1"/>
        <v>#REF!</v>
      </c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</row>
    <row r="49" spans="1:126" s="225" customFormat="1" ht="15" customHeight="1" outlineLevel="1" x14ac:dyDescent="0.2">
      <c r="A49" s="279">
        <v>16</v>
      </c>
      <c r="B49" s="279" t="s">
        <v>216</v>
      </c>
      <c r="F49" s="225" t="s">
        <v>216</v>
      </c>
      <c r="G49" s="226" t="e">
        <v>#REF!</v>
      </c>
      <c r="H49" s="226" t="e">
        <v>#REF!</v>
      </c>
      <c r="I49" s="228" t="e">
        <f t="shared" si="6"/>
        <v>#REF!</v>
      </c>
      <c r="J49" s="229" t="s">
        <v>40</v>
      </c>
      <c r="K49" s="230"/>
      <c r="L49" s="226" t="e">
        <v>#REF!</v>
      </c>
      <c r="M49" s="226" t="e">
        <v>#REF!</v>
      </c>
      <c r="N49" s="228" t="e">
        <f t="shared" si="7"/>
        <v>#REF!</v>
      </c>
      <c r="O49" s="229" t="s">
        <v>40</v>
      </c>
      <c r="P49" s="230"/>
      <c r="Q49" s="228" t="e">
        <f t="shared" si="1"/>
        <v>#REF!</v>
      </c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</row>
    <row r="50" spans="1:126" s="225" customFormat="1" ht="15" customHeight="1" outlineLevel="1" x14ac:dyDescent="0.2">
      <c r="A50" s="279">
        <v>16</v>
      </c>
      <c r="B50" s="279" t="s">
        <v>217</v>
      </c>
      <c r="F50" s="225" t="s">
        <v>218</v>
      </c>
      <c r="G50" s="226" t="e">
        <v>#REF!</v>
      </c>
      <c r="H50" s="226" t="e">
        <v>#REF!</v>
      </c>
      <c r="I50" s="228" t="e">
        <f t="shared" si="6"/>
        <v>#REF!</v>
      </c>
      <c r="J50" s="229" t="s">
        <v>40</v>
      </c>
      <c r="K50" s="230"/>
      <c r="L50" s="226" t="e">
        <v>#REF!</v>
      </c>
      <c r="M50" s="226" t="e">
        <v>#REF!</v>
      </c>
      <c r="N50" s="228" t="e">
        <f t="shared" si="7"/>
        <v>#REF!</v>
      </c>
      <c r="O50" s="229" t="s">
        <v>40</v>
      </c>
      <c r="P50" s="230"/>
      <c r="Q50" s="228" t="e">
        <f t="shared" si="1"/>
        <v>#REF!</v>
      </c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</row>
    <row r="51" spans="1:126" s="225" customFormat="1" ht="15" customHeight="1" outlineLevel="1" x14ac:dyDescent="0.2">
      <c r="A51" s="279">
        <v>16</v>
      </c>
      <c r="B51" s="279" t="s">
        <v>219</v>
      </c>
      <c r="F51" s="225" t="s">
        <v>219</v>
      </c>
      <c r="G51" s="226" t="e">
        <v>#REF!</v>
      </c>
      <c r="H51" s="226" t="e">
        <v>#REF!</v>
      </c>
      <c r="I51" s="228" t="e">
        <f t="shared" si="6"/>
        <v>#REF!</v>
      </c>
      <c r="J51" s="229" t="s">
        <v>40</v>
      </c>
      <c r="K51" s="230"/>
      <c r="L51" s="226" t="e">
        <v>#REF!</v>
      </c>
      <c r="M51" s="226" t="e">
        <v>#REF!</v>
      </c>
      <c r="N51" s="228" t="e">
        <f t="shared" si="7"/>
        <v>#REF!</v>
      </c>
      <c r="O51" s="229" t="s">
        <v>40</v>
      </c>
      <c r="P51" s="230"/>
      <c r="Q51" s="228" t="e">
        <f t="shared" si="1"/>
        <v>#REF!</v>
      </c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</row>
    <row r="52" spans="1:126" s="225" customFormat="1" ht="15" customHeight="1" outlineLevel="1" x14ac:dyDescent="0.2">
      <c r="A52" s="279">
        <v>16</v>
      </c>
      <c r="B52" s="279" t="s">
        <v>220</v>
      </c>
      <c r="F52" s="225" t="s">
        <v>220</v>
      </c>
      <c r="G52" s="226" t="e">
        <v>#REF!</v>
      </c>
      <c r="H52" s="226" t="e">
        <v>#REF!</v>
      </c>
      <c r="I52" s="228" t="e">
        <f t="shared" si="6"/>
        <v>#REF!</v>
      </c>
      <c r="J52" s="229" t="s">
        <v>40</v>
      </c>
      <c r="K52" s="230"/>
      <c r="L52" s="226" t="e">
        <v>#REF!</v>
      </c>
      <c r="M52" s="226" t="e">
        <v>#REF!</v>
      </c>
      <c r="N52" s="228" t="e">
        <f t="shared" si="7"/>
        <v>#REF!</v>
      </c>
      <c r="O52" s="229" t="s">
        <v>40</v>
      </c>
      <c r="P52" s="230"/>
      <c r="Q52" s="228" t="e">
        <f t="shared" si="1"/>
        <v>#REF!</v>
      </c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</row>
    <row r="53" spans="1:126" s="217" customFormat="1" ht="15" customHeight="1" outlineLevel="1" x14ac:dyDescent="0.2">
      <c r="A53" s="278"/>
      <c r="B53" s="278"/>
      <c r="E53" s="211" t="s">
        <v>254</v>
      </c>
      <c r="F53" s="211"/>
      <c r="G53" s="213" t="e">
        <f>SUM(G54:G55)</f>
        <v>#REF!</v>
      </c>
      <c r="H53" s="213" t="e">
        <f>SUM(H54:H55)</f>
        <v>#REF!</v>
      </c>
      <c r="I53" s="215" t="e">
        <f>H53-G53</f>
        <v>#REF!</v>
      </c>
      <c r="J53" s="237" t="s">
        <v>40</v>
      </c>
      <c r="K53" s="223"/>
      <c r="L53" s="213" t="e">
        <f>SUM(L54:L55)</f>
        <v>#REF!</v>
      </c>
      <c r="M53" s="213" t="e">
        <f>SUM(M54:M55)</f>
        <v>#REF!</v>
      </c>
      <c r="N53" s="215" t="e">
        <f>M53-L53</f>
        <v>#REF!</v>
      </c>
      <c r="O53" s="237" t="s">
        <v>40</v>
      </c>
      <c r="P53" s="223"/>
      <c r="Q53" s="215" t="e">
        <f t="shared" si="1"/>
        <v>#REF!</v>
      </c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</row>
    <row r="54" spans="1:126" s="225" customFormat="1" ht="15" customHeight="1" outlineLevel="1" x14ac:dyDescent="0.2">
      <c r="A54" s="279">
        <v>16</v>
      </c>
      <c r="B54" s="279" t="s">
        <v>222</v>
      </c>
      <c r="F54" s="225" t="s">
        <v>222</v>
      </c>
      <c r="G54" s="226" t="e">
        <v>#REF!</v>
      </c>
      <c r="H54" s="226" t="e">
        <v>#REF!</v>
      </c>
      <c r="I54" s="228" t="e">
        <f t="shared" ref="I54:I55" si="8">H54-G54</f>
        <v>#REF!</v>
      </c>
      <c r="J54" s="229" t="s">
        <v>40</v>
      </c>
      <c r="K54" s="230"/>
      <c r="L54" s="226" t="e">
        <v>#REF!</v>
      </c>
      <c r="M54" s="226" t="e">
        <v>#REF!</v>
      </c>
      <c r="N54" s="228" t="e">
        <f t="shared" ref="N54:N55" si="9">M54-L54</f>
        <v>#REF!</v>
      </c>
      <c r="O54" s="229" t="s">
        <v>40</v>
      </c>
      <c r="P54" s="230"/>
      <c r="Q54" s="228" t="e">
        <f t="shared" si="1"/>
        <v>#REF!</v>
      </c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</row>
    <row r="55" spans="1:126" s="217" customFormat="1" ht="15" customHeight="1" outlineLevel="1" x14ac:dyDescent="0.2">
      <c r="A55" s="279">
        <v>16</v>
      </c>
      <c r="B55" s="279" t="s">
        <v>223</v>
      </c>
      <c r="F55" s="225" t="s">
        <v>224</v>
      </c>
      <c r="G55" s="226" t="e">
        <v>#REF!</v>
      </c>
      <c r="H55" s="226" t="e">
        <v>#REF!</v>
      </c>
      <c r="I55" s="228" t="e">
        <f t="shared" si="8"/>
        <v>#REF!</v>
      </c>
      <c r="J55" s="229" t="s">
        <v>40</v>
      </c>
      <c r="K55" s="230"/>
      <c r="L55" s="226" t="e">
        <v>#REF!</v>
      </c>
      <c r="M55" s="226" t="e">
        <v>#REF!</v>
      </c>
      <c r="N55" s="228" t="e">
        <f t="shared" si="9"/>
        <v>#REF!</v>
      </c>
      <c r="O55" s="229" t="s">
        <v>40</v>
      </c>
      <c r="P55" s="230"/>
      <c r="Q55" s="228" t="e">
        <f t="shared" si="1"/>
        <v>#REF!</v>
      </c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</row>
    <row r="56" spans="1:126" ht="3.95" customHeight="1" outlineLevel="1" x14ac:dyDescent="0.2">
      <c r="A56" s="277"/>
      <c r="B56" s="277"/>
      <c r="C56" s="207"/>
      <c r="D56" s="207"/>
      <c r="E56" s="207"/>
      <c r="F56" s="207"/>
      <c r="G56" s="208"/>
      <c r="H56" s="208"/>
      <c r="I56" s="209"/>
      <c r="J56" s="210"/>
      <c r="K56" s="199"/>
      <c r="L56" s="208"/>
      <c r="M56" s="208"/>
      <c r="N56" s="209"/>
      <c r="O56" s="210"/>
      <c r="P56" s="199"/>
      <c r="Q56" s="209">
        <f t="shared" si="1"/>
        <v>0</v>
      </c>
    </row>
    <row r="57" spans="1:126" s="217" customFormat="1" ht="15" customHeight="1" outlineLevel="1" x14ac:dyDescent="0.2">
      <c r="A57" s="278"/>
      <c r="B57" s="278"/>
      <c r="D57" s="211" t="s">
        <v>225</v>
      </c>
      <c r="E57" s="238"/>
      <c r="F57" s="211"/>
      <c r="G57" s="213" t="e">
        <f>SUM(G58)</f>
        <v>#REF!</v>
      </c>
      <c r="H57" s="213" t="e">
        <f>SUM(H58)</f>
        <v>#REF!</v>
      </c>
      <c r="I57" s="215" t="e">
        <f>H57-G57</f>
        <v>#REF!</v>
      </c>
      <c r="J57" s="237" t="s">
        <v>40</v>
      </c>
      <c r="K57" s="223"/>
      <c r="L57" s="213" t="e">
        <f>SUM(L58)</f>
        <v>#REF!</v>
      </c>
      <c r="M57" s="213" t="e">
        <f>SUM(M58)</f>
        <v>#REF!</v>
      </c>
      <c r="N57" s="215" t="e">
        <f>M57-L57</f>
        <v>#REF!</v>
      </c>
      <c r="O57" s="237" t="s">
        <v>40</v>
      </c>
      <c r="P57" s="223"/>
      <c r="Q57" s="215" t="e">
        <f t="shared" si="1"/>
        <v>#REF!</v>
      </c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</row>
    <row r="58" spans="1:126" s="225" customFormat="1" ht="15" customHeight="1" outlineLevel="1" x14ac:dyDescent="0.2">
      <c r="A58" s="279">
        <v>16</v>
      </c>
      <c r="B58" s="279" t="s">
        <v>226</v>
      </c>
      <c r="F58" s="225" t="s">
        <v>226</v>
      </c>
      <c r="G58" s="226" t="e">
        <v>#REF!</v>
      </c>
      <c r="H58" s="226" t="e">
        <v>#REF!</v>
      </c>
      <c r="I58" s="228" t="e">
        <f t="shared" ref="I58" si="10">H58-G58</f>
        <v>#REF!</v>
      </c>
      <c r="J58" s="229" t="s">
        <v>40</v>
      </c>
      <c r="K58" s="230"/>
      <c r="L58" s="226" t="e">
        <v>#REF!</v>
      </c>
      <c r="M58" s="226" t="e">
        <v>#REF!</v>
      </c>
      <c r="N58" s="228" t="e">
        <f t="shared" ref="N58" si="11">M58-L58</f>
        <v>#REF!</v>
      </c>
      <c r="O58" s="229" t="s">
        <v>40</v>
      </c>
      <c r="P58" s="230"/>
      <c r="Q58" s="228" t="e">
        <f t="shared" si="1"/>
        <v>#REF!</v>
      </c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</row>
    <row r="59" spans="1:126" s="217" customFormat="1" ht="7.5" customHeight="1" outlineLevel="1" x14ac:dyDescent="0.2">
      <c r="A59" s="278"/>
      <c r="B59" s="278"/>
      <c r="F59" s="225"/>
      <c r="G59" s="123"/>
      <c r="H59" s="123"/>
      <c r="I59" s="228"/>
      <c r="J59" s="229"/>
      <c r="K59" s="230"/>
      <c r="L59" s="123"/>
      <c r="M59" s="123"/>
      <c r="N59" s="228"/>
      <c r="O59" s="229"/>
      <c r="P59" s="230"/>
      <c r="Q59" s="228">
        <f t="shared" si="1"/>
        <v>0</v>
      </c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</row>
    <row r="60" spans="1:126" ht="15" customHeight="1" x14ac:dyDescent="0.2">
      <c r="A60" s="277"/>
      <c r="B60" s="277"/>
      <c r="C60" s="239" t="s">
        <v>160</v>
      </c>
      <c r="D60" s="239"/>
      <c r="E60" s="239"/>
      <c r="F60" s="240"/>
      <c r="G60" s="241" t="e">
        <f>SUM(G61,G71,G77,G79)</f>
        <v>#REF!</v>
      </c>
      <c r="H60" s="241" t="e">
        <f>SUM(H61,H71,H77,H79)</f>
        <v>#REF!</v>
      </c>
      <c r="I60" s="243" t="e">
        <f>H60-G60</f>
        <v>#REF!</v>
      </c>
      <c r="J60" s="244" t="s">
        <v>40</v>
      </c>
      <c r="K60" s="245"/>
      <c r="L60" s="241" t="e">
        <f>SUM(L61,L71,L77,L79)</f>
        <v>#REF!</v>
      </c>
      <c r="M60" s="241" t="e">
        <f>SUM(M61,M71,M77,M79)</f>
        <v>#REF!</v>
      </c>
      <c r="N60" s="243" t="e">
        <f>M60-L60</f>
        <v>#REF!</v>
      </c>
      <c r="O60" s="244" t="s">
        <v>40</v>
      </c>
      <c r="P60" s="245"/>
      <c r="Q60" s="243" t="e">
        <f t="shared" si="1"/>
        <v>#REF!</v>
      </c>
    </row>
    <row r="61" spans="1:126" s="193" customFormat="1" ht="15" customHeight="1" x14ac:dyDescent="0.2">
      <c r="A61" s="281"/>
      <c r="B61" s="281"/>
      <c r="D61" s="211" t="s">
        <v>227</v>
      </c>
      <c r="E61" s="211"/>
      <c r="F61" s="211"/>
      <c r="G61" s="221" t="e">
        <f>SUM(G62:G70)</f>
        <v>#REF!</v>
      </c>
      <c r="H61" s="213" t="e">
        <f>SUM(H62:H70)</f>
        <v>#REF!</v>
      </c>
      <c r="I61" s="215" t="e">
        <f>H61-G61</f>
        <v>#REF!</v>
      </c>
      <c r="J61" s="237" t="s">
        <v>40</v>
      </c>
      <c r="K61" s="223"/>
      <c r="L61" s="221" t="e">
        <f>SUM(L62:L70)</f>
        <v>#REF!</v>
      </c>
      <c r="M61" s="213" t="e">
        <f>SUM(M62:M70)</f>
        <v>#REF!</v>
      </c>
      <c r="N61" s="215" t="e">
        <f>M61-L61</f>
        <v>#REF!</v>
      </c>
      <c r="O61" s="237" t="s">
        <v>40</v>
      </c>
      <c r="P61" s="223"/>
      <c r="Q61" s="215" t="e">
        <f t="shared" si="1"/>
        <v>#REF!</v>
      </c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</row>
    <row r="62" spans="1:126" ht="15" hidden="1" customHeight="1" outlineLevel="1" x14ac:dyDescent="0.2">
      <c r="A62" s="279">
        <v>16</v>
      </c>
      <c r="B62" s="277" t="s">
        <v>228</v>
      </c>
      <c r="C62" s="225"/>
      <c r="D62" s="225"/>
      <c r="E62" s="225" t="s">
        <v>228</v>
      </c>
      <c r="F62" s="225"/>
      <c r="G62" s="246" t="e">
        <v>#REF!</v>
      </c>
      <c r="H62" s="226" t="e">
        <v>#REF!</v>
      </c>
      <c r="I62" s="228" t="e">
        <f t="shared" ref="I62:I70" si="12">H62-G62</f>
        <v>#REF!</v>
      </c>
      <c r="J62" s="229" t="s">
        <v>40</v>
      </c>
      <c r="K62" s="230"/>
      <c r="L62" s="246" t="e">
        <v>#REF!</v>
      </c>
      <c r="M62" s="226" t="e">
        <v>#REF!</v>
      </c>
      <c r="N62" s="228" t="e">
        <f t="shared" ref="N62:N70" si="13">M62-L62</f>
        <v>#REF!</v>
      </c>
      <c r="O62" s="229" t="s">
        <v>40</v>
      </c>
      <c r="P62" s="230"/>
      <c r="Q62" s="228" t="e">
        <f t="shared" si="1"/>
        <v>#REF!</v>
      </c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</row>
    <row r="63" spans="1:126" ht="15" hidden="1" customHeight="1" outlineLevel="1" x14ac:dyDescent="0.2">
      <c r="A63" s="279">
        <v>16</v>
      </c>
      <c r="B63" s="277" t="s">
        <v>229</v>
      </c>
      <c r="C63" s="225"/>
      <c r="D63" s="225"/>
      <c r="E63" s="225" t="s">
        <v>229</v>
      </c>
      <c r="F63" s="225"/>
      <c r="G63" s="226" t="e">
        <v>#REF!</v>
      </c>
      <c r="H63" s="226" t="e">
        <v>#REF!</v>
      </c>
      <c r="I63" s="228" t="e">
        <f t="shared" si="12"/>
        <v>#REF!</v>
      </c>
      <c r="J63" s="229" t="s">
        <v>40</v>
      </c>
      <c r="K63" s="230"/>
      <c r="L63" s="226" t="e">
        <v>#REF!</v>
      </c>
      <c r="M63" s="226" t="e">
        <v>#REF!</v>
      </c>
      <c r="N63" s="228" t="e">
        <f t="shared" si="13"/>
        <v>#REF!</v>
      </c>
      <c r="O63" s="229" t="s">
        <v>40</v>
      </c>
      <c r="P63" s="230"/>
      <c r="Q63" s="228" t="e">
        <f t="shared" si="1"/>
        <v>#REF!</v>
      </c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</row>
    <row r="64" spans="1:126" ht="15" hidden="1" customHeight="1" outlineLevel="1" x14ac:dyDescent="0.2">
      <c r="A64" s="279">
        <v>16</v>
      </c>
      <c r="B64" s="277" t="s">
        <v>230</v>
      </c>
      <c r="C64" s="225"/>
      <c r="D64" s="225"/>
      <c r="E64" s="225" t="s">
        <v>230</v>
      </c>
      <c r="F64" s="225"/>
      <c r="G64" s="226" t="e">
        <v>#REF!</v>
      </c>
      <c r="H64" s="226" t="e">
        <v>#REF!</v>
      </c>
      <c r="I64" s="228" t="e">
        <f t="shared" si="12"/>
        <v>#REF!</v>
      </c>
      <c r="J64" s="229" t="s">
        <v>40</v>
      </c>
      <c r="K64" s="230"/>
      <c r="L64" s="226" t="e">
        <v>#REF!</v>
      </c>
      <c r="M64" s="226" t="e">
        <v>#REF!</v>
      </c>
      <c r="N64" s="228" t="e">
        <f t="shared" si="13"/>
        <v>#REF!</v>
      </c>
      <c r="O64" s="229" t="s">
        <v>40</v>
      </c>
      <c r="P64" s="230"/>
      <c r="Q64" s="228" t="e">
        <f t="shared" si="1"/>
        <v>#REF!</v>
      </c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</row>
    <row r="65" spans="1:126" ht="15" hidden="1" customHeight="1" outlineLevel="1" x14ac:dyDescent="0.2">
      <c r="A65" s="279">
        <v>16</v>
      </c>
      <c r="B65" s="277" t="s">
        <v>231</v>
      </c>
      <c r="C65" s="225"/>
      <c r="D65" s="225"/>
      <c r="E65" s="225" t="s">
        <v>231</v>
      </c>
      <c r="F65" s="225"/>
      <c r="G65" s="226" t="e">
        <v>#REF!</v>
      </c>
      <c r="H65" s="226" t="e">
        <v>#REF!</v>
      </c>
      <c r="I65" s="228" t="e">
        <f t="shared" si="12"/>
        <v>#REF!</v>
      </c>
      <c r="J65" s="229" t="s">
        <v>40</v>
      </c>
      <c r="K65" s="230"/>
      <c r="L65" s="226" t="e">
        <v>#REF!</v>
      </c>
      <c r="M65" s="226" t="e">
        <v>#REF!</v>
      </c>
      <c r="N65" s="228" t="e">
        <f t="shared" si="13"/>
        <v>#REF!</v>
      </c>
      <c r="O65" s="229" t="s">
        <v>40</v>
      </c>
      <c r="P65" s="230"/>
      <c r="Q65" s="228" t="e">
        <f t="shared" si="1"/>
        <v>#REF!</v>
      </c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</row>
    <row r="66" spans="1:126" ht="15" hidden="1" customHeight="1" outlineLevel="1" x14ac:dyDescent="0.2">
      <c r="A66" s="279">
        <v>16</v>
      </c>
      <c r="B66" s="277" t="s">
        <v>232</v>
      </c>
      <c r="C66" s="225"/>
      <c r="D66" s="225"/>
      <c r="E66" s="225" t="s">
        <v>232</v>
      </c>
      <c r="F66" s="225"/>
      <c r="G66" s="226" t="e">
        <v>#REF!</v>
      </c>
      <c r="H66" s="226" t="e">
        <v>#REF!</v>
      </c>
      <c r="I66" s="228" t="e">
        <f t="shared" si="12"/>
        <v>#REF!</v>
      </c>
      <c r="J66" s="229" t="s">
        <v>40</v>
      </c>
      <c r="K66" s="230"/>
      <c r="L66" s="226" t="e">
        <v>#REF!</v>
      </c>
      <c r="M66" s="226" t="e">
        <v>#REF!</v>
      </c>
      <c r="N66" s="228" t="e">
        <f t="shared" si="13"/>
        <v>#REF!</v>
      </c>
      <c r="O66" s="229" t="s">
        <v>40</v>
      </c>
      <c r="P66" s="230"/>
      <c r="Q66" s="228" t="e">
        <f t="shared" si="1"/>
        <v>#REF!</v>
      </c>
      <c r="S66" s="19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</row>
    <row r="67" spans="1:126" s="193" customFormat="1" ht="15" hidden="1" customHeight="1" outlineLevel="1" x14ac:dyDescent="0.2">
      <c r="A67" s="279">
        <v>16</v>
      </c>
      <c r="B67" s="277" t="s">
        <v>233</v>
      </c>
      <c r="C67" s="217"/>
      <c r="D67" s="217"/>
      <c r="E67" s="225" t="s">
        <v>233</v>
      </c>
      <c r="F67" s="225"/>
      <c r="G67" s="226" t="e">
        <v>#REF!</v>
      </c>
      <c r="H67" s="226" t="e">
        <v>#REF!</v>
      </c>
      <c r="I67" s="228" t="e">
        <f t="shared" si="12"/>
        <v>#REF!</v>
      </c>
      <c r="J67" s="229" t="s">
        <v>40</v>
      </c>
      <c r="K67" s="230"/>
      <c r="L67" s="226" t="e">
        <v>#REF!</v>
      </c>
      <c r="M67" s="226" t="e">
        <v>#REF!</v>
      </c>
      <c r="N67" s="228" t="e">
        <f t="shared" si="13"/>
        <v>#REF!</v>
      </c>
      <c r="O67" s="229" t="s">
        <v>40</v>
      </c>
      <c r="P67" s="230"/>
      <c r="Q67" s="228" t="e">
        <f t="shared" si="1"/>
        <v>#REF!</v>
      </c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</row>
    <row r="68" spans="1:126" s="193" customFormat="1" ht="15" hidden="1" customHeight="1" outlineLevel="1" x14ac:dyDescent="0.2">
      <c r="A68" s="279">
        <v>16</v>
      </c>
      <c r="B68" s="277" t="s">
        <v>234</v>
      </c>
      <c r="C68" s="217"/>
      <c r="D68" s="217"/>
      <c r="E68" s="225" t="s">
        <v>234</v>
      </c>
      <c r="F68" s="225"/>
      <c r="G68" s="226" t="e">
        <v>#REF!</v>
      </c>
      <c r="H68" s="226" t="e">
        <v>#REF!</v>
      </c>
      <c r="I68" s="228" t="e">
        <f t="shared" si="12"/>
        <v>#REF!</v>
      </c>
      <c r="J68" s="229" t="s">
        <v>40</v>
      </c>
      <c r="K68" s="230"/>
      <c r="L68" s="226" t="e">
        <v>#REF!</v>
      </c>
      <c r="M68" s="226" t="e">
        <v>#REF!</v>
      </c>
      <c r="N68" s="228" t="e">
        <f t="shared" si="13"/>
        <v>#REF!</v>
      </c>
      <c r="O68" s="229" t="s">
        <v>40</v>
      </c>
      <c r="P68" s="230"/>
      <c r="Q68" s="228" t="e">
        <f t="shared" si="1"/>
        <v>#REF!</v>
      </c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</row>
    <row r="69" spans="1:126" s="193" customFormat="1" ht="15" hidden="1" customHeight="1" outlineLevel="1" x14ac:dyDescent="0.2">
      <c r="A69" s="279">
        <v>16</v>
      </c>
      <c r="B69" s="277" t="s">
        <v>235</v>
      </c>
      <c r="C69" s="225"/>
      <c r="D69" s="225"/>
      <c r="E69" s="225" t="s">
        <v>235</v>
      </c>
      <c r="F69" s="225"/>
      <c r="G69" s="226" t="e">
        <v>#REF!</v>
      </c>
      <c r="H69" s="226" t="e">
        <v>#REF!</v>
      </c>
      <c r="I69" s="228" t="e">
        <f t="shared" si="12"/>
        <v>#REF!</v>
      </c>
      <c r="J69" s="229" t="s">
        <v>40</v>
      </c>
      <c r="K69" s="230"/>
      <c r="L69" s="226" t="e">
        <v>#REF!</v>
      </c>
      <c r="M69" s="226" t="e">
        <v>#REF!</v>
      </c>
      <c r="N69" s="228" t="e">
        <f t="shared" si="13"/>
        <v>#REF!</v>
      </c>
      <c r="O69" s="229" t="s">
        <v>40</v>
      </c>
      <c r="P69" s="230"/>
      <c r="Q69" s="228" t="e">
        <f t="shared" si="1"/>
        <v>#REF!</v>
      </c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</row>
    <row r="70" spans="1:126" ht="15" hidden="1" customHeight="1" outlineLevel="1" x14ac:dyDescent="0.2">
      <c r="A70" s="279">
        <v>16</v>
      </c>
      <c r="B70" s="277" t="s">
        <v>236</v>
      </c>
      <c r="C70" s="225"/>
      <c r="D70" s="225"/>
      <c r="E70" s="225" t="s">
        <v>236</v>
      </c>
      <c r="F70" s="225"/>
      <c r="G70" s="226" t="e">
        <v>#REF!</v>
      </c>
      <c r="H70" s="226" t="e">
        <v>#REF!</v>
      </c>
      <c r="I70" s="228" t="e">
        <f t="shared" si="12"/>
        <v>#REF!</v>
      </c>
      <c r="J70" s="229" t="s">
        <v>40</v>
      </c>
      <c r="K70" s="230"/>
      <c r="L70" s="226" t="e">
        <v>#REF!</v>
      </c>
      <c r="M70" s="226" t="e">
        <v>#REF!</v>
      </c>
      <c r="N70" s="228" t="e">
        <f t="shared" si="13"/>
        <v>#REF!</v>
      </c>
      <c r="O70" s="229" t="s">
        <v>40</v>
      </c>
      <c r="P70" s="230"/>
      <c r="Q70" s="228" t="e">
        <f t="shared" si="1"/>
        <v>#REF!</v>
      </c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</row>
    <row r="71" spans="1:126" ht="15" customHeight="1" collapsed="1" x14ac:dyDescent="0.2">
      <c r="A71" s="277"/>
      <c r="B71" s="277"/>
      <c r="C71" s="192"/>
      <c r="D71" s="211" t="s">
        <v>237</v>
      </c>
      <c r="E71" s="211"/>
      <c r="F71" s="211"/>
      <c r="G71" s="213" t="e">
        <f>SUM(G72:G76)</f>
        <v>#REF!</v>
      </c>
      <c r="H71" s="213" t="e">
        <f>SUM(H72:H76)</f>
        <v>#REF!</v>
      </c>
      <c r="I71" s="215" t="e">
        <f>H71-G71</f>
        <v>#REF!</v>
      </c>
      <c r="J71" s="237" t="s">
        <v>40</v>
      </c>
      <c r="K71" s="223"/>
      <c r="L71" s="213" t="e">
        <f>SUM(L72:L76)</f>
        <v>#REF!</v>
      </c>
      <c r="M71" s="213" t="e">
        <f>SUM(M72:M76)</f>
        <v>#REF!</v>
      </c>
      <c r="N71" s="215" t="e">
        <f>M71-L71</f>
        <v>#REF!</v>
      </c>
      <c r="O71" s="237" t="s">
        <v>40</v>
      </c>
      <c r="P71" s="223"/>
      <c r="Q71" s="215" t="e">
        <f t="shared" si="1"/>
        <v>#REF!</v>
      </c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</row>
    <row r="72" spans="1:126" ht="15" hidden="1" customHeight="1" outlineLevel="1" x14ac:dyDescent="0.2">
      <c r="A72" s="279">
        <v>16</v>
      </c>
      <c r="B72" s="277" t="s">
        <v>238</v>
      </c>
      <c r="C72" s="225"/>
      <c r="D72" s="225"/>
      <c r="E72" s="225" t="s">
        <v>238</v>
      </c>
      <c r="F72" s="225"/>
      <c r="G72" s="226" t="e">
        <v>#REF!</v>
      </c>
      <c r="H72" s="226" t="e">
        <v>#REF!</v>
      </c>
      <c r="I72" s="228" t="e">
        <f t="shared" ref="I72:I76" si="14">H72-G72</f>
        <v>#REF!</v>
      </c>
      <c r="J72" s="229" t="s">
        <v>40</v>
      </c>
      <c r="K72" s="230"/>
      <c r="L72" s="226" t="e">
        <v>#REF!</v>
      </c>
      <c r="M72" s="226" t="e">
        <v>#REF!</v>
      </c>
      <c r="N72" s="228" t="e">
        <f t="shared" ref="N72:N76" si="15">M72-L72</f>
        <v>#REF!</v>
      </c>
      <c r="O72" s="229" t="s">
        <v>40</v>
      </c>
      <c r="P72" s="230"/>
      <c r="Q72" s="228" t="e">
        <f t="shared" si="1"/>
        <v>#REF!</v>
      </c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</row>
    <row r="73" spans="1:126" ht="15" hidden="1" customHeight="1" outlineLevel="1" x14ac:dyDescent="0.2">
      <c r="A73" s="279">
        <v>16</v>
      </c>
      <c r="B73" s="277" t="s">
        <v>239</v>
      </c>
      <c r="C73" s="225"/>
      <c r="D73" s="225"/>
      <c r="E73" s="225" t="s">
        <v>239</v>
      </c>
      <c r="F73" s="225"/>
      <c r="G73" s="226" t="e">
        <v>#REF!</v>
      </c>
      <c r="H73" s="226" t="e">
        <v>#REF!</v>
      </c>
      <c r="I73" s="228" t="e">
        <f t="shared" si="14"/>
        <v>#REF!</v>
      </c>
      <c r="J73" s="229" t="s">
        <v>40</v>
      </c>
      <c r="K73" s="230"/>
      <c r="L73" s="226" t="e">
        <v>#REF!</v>
      </c>
      <c r="M73" s="226" t="e">
        <v>#REF!</v>
      </c>
      <c r="N73" s="228" t="e">
        <f t="shared" si="15"/>
        <v>#REF!</v>
      </c>
      <c r="O73" s="229" t="s">
        <v>40</v>
      </c>
      <c r="P73" s="230"/>
      <c r="Q73" s="228" t="e">
        <f t="shared" si="1"/>
        <v>#REF!</v>
      </c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</row>
    <row r="74" spans="1:126" ht="15" hidden="1" customHeight="1" outlineLevel="1" x14ac:dyDescent="0.2">
      <c r="A74" s="279">
        <v>16</v>
      </c>
      <c r="B74" s="277" t="s">
        <v>240</v>
      </c>
      <c r="C74" s="225"/>
      <c r="D74" s="225"/>
      <c r="E74" s="225" t="s">
        <v>240</v>
      </c>
      <c r="F74" s="225"/>
      <c r="G74" s="226" t="e">
        <v>#REF!</v>
      </c>
      <c r="H74" s="226" t="e">
        <v>#REF!</v>
      </c>
      <c r="I74" s="228" t="e">
        <f t="shared" si="14"/>
        <v>#REF!</v>
      </c>
      <c r="J74" s="229" t="s">
        <v>40</v>
      </c>
      <c r="K74" s="230"/>
      <c r="L74" s="226" t="e">
        <v>#REF!</v>
      </c>
      <c r="M74" s="226" t="e">
        <v>#REF!</v>
      </c>
      <c r="N74" s="228" t="e">
        <f t="shared" si="15"/>
        <v>#REF!</v>
      </c>
      <c r="O74" s="229" t="s">
        <v>40</v>
      </c>
      <c r="P74" s="230"/>
      <c r="Q74" s="228" t="e">
        <f t="shared" si="1"/>
        <v>#REF!</v>
      </c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</row>
    <row r="75" spans="1:126" s="193" customFormat="1" ht="15" hidden="1" customHeight="1" outlineLevel="1" x14ac:dyDescent="0.2">
      <c r="A75" s="279">
        <v>16</v>
      </c>
      <c r="B75" s="277" t="s">
        <v>241</v>
      </c>
      <c r="C75" s="217"/>
      <c r="D75" s="217"/>
      <c r="E75" s="225" t="s">
        <v>241</v>
      </c>
      <c r="F75" s="225"/>
      <c r="G75" s="226" t="e">
        <v>#REF!</v>
      </c>
      <c r="H75" s="226" t="e">
        <v>#REF!</v>
      </c>
      <c r="I75" s="228" t="e">
        <f t="shared" si="14"/>
        <v>#REF!</v>
      </c>
      <c r="J75" s="229" t="s">
        <v>40</v>
      </c>
      <c r="K75" s="230"/>
      <c r="L75" s="226" t="e">
        <v>#REF!</v>
      </c>
      <c r="M75" s="226" t="e">
        <v>#REF!</v>
      </c>
      <c r="N75" s="228" t="e">
        <f t="shared" si="15"/>
        <v>#REF!</v>
      </c>
      <c r="O75" s="229" t="s">
        <v>40</v>
      </c>
      <c r="P75" s="230"/>
      <c r="Q75" s="228" t="e">
        <f t="shared" si="1"/>
        <v>#REF!</v>
      </c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</row>
    <row r="76" spans="1:126" s="193" customFormat="1" ht="15" hidden="1" customHeight="1" outlineLevel="1" x14ac:dyDescent="0.2">
      <c r="A76" s="279">
        <v>16</v>
      </c>
      <c r="B76" s="277" t="s">
        <v>242</v>
      </c>
      <c r="C76" s="217"/>
      <c r="D76" s="217"/>
      <c r="E76" s="225" t="s">
        <v>242</v>
      </c>
      <c r="F76" s="225"/>
      <c r="G76" s="226" t="e">
        <v>#REF!</v>
      </c>
      <c r="H76" s="226" t="e">
        <v>#REF!</v>
      </c>
      <c r="I76" s="228" t="e">
        <f t="shared" si="14"/>
        <v>#REF!</v>
      </c>
      <c r="J76" s="229" t="s">
        <v>40</v>
      </c>
      <c r="K76" s="230"/>
      <c r="L76" s="226" t="e">
        <v>#REF!</v>
      </c>
      <c r="M76" s="226" t="e">
        <v>#REF!</v>
      </c>
      <c r="N76" s="228" t="e">
        <f t="shared" si="15"/>
        <v>#REF!</v>
      </c>
      <c r="O76" s="229" t="s">
        <v>40</v>
      </c>
      <c r="P76" s="230"/>
      <c r="Q76" s="228" t="e">
        <f t="shared" si="1"/>
        <v>#REF!</v>
      </c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</row>
    <row r="77" spans="1:126" ht="15" customHeight="1" collapsed="1" x14ac:dyDescent="0.2">
      <c r="A77" s="277"/>
      <c r="B77" s="277"/>
      <c r="C77" s="192"/>
      <c r="D77" s="211" t="s">
        <v>243</v>
      </c>
      <c r="E77" s="211"/>
      <c r="F77" s="211"/>
      <c r="G77" s="213" t="e">
        <f>SUM(G78)</f>
        <v>#REF!</v>
      </c>
      <c r="H77" s="213" t="e">
        <f>SUM(H78)</f>
        <v>#REF!</v>
      </c>
      <c r="I77" s="215" t="e">
        <f>H77-G77</f>
        <v>#REF!</v>
      </c>
      <c r="J77" s="237" t="s">
        <v>40</v>
      </c>
      <c r="K77" s="223"/>
      <c r="L77" s="213" t="e">
        <f>SUM(L78)</f>
        <v>#REF!</v>
      </c>
      <c r="M77" s="213" t="e">
        <f>SUM(M78)</f>
        <v>#REF!</v>
      </c>
      <c r="N77" s="215" t="e">
        <f>M77-L77</f>
        <v>#REF!</v>
      </c>
      <c r="O77" s="237" t="s">
        <v>40</v>
      </c>
      <c r="P77" s="223"/>
      <c r="Q77" s="215" t="e">
        <f t="shared" si="1"/>
        <v>#REF!</v>
      </c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</row>
    <row r="78" spans="1:126" ht="15" hidden="1" customHeight="1" outlineLevel="1" x14ac:dyDescent="0.2">
      <c r="A78" s="279">
        <v>16</v>
      </c>
      <c r="B78" s="277" t="s">
        <v>244</v>
      </c>
      <c r="C78" s="225"/>
      <c r="D78" s="225"/>
      <c r="E78" s="225" t="s">
        <v>244</v>
      </c>
      <c r="F78" s="225"/>
      <c r="G78" s="226" t="e">
        <v>#REF!</v>
      </c>
      <c r="H78" s="226" t="e">
        <v>#REF!</v>
      </c>
      <c r="I78" s="228" t="e">
        <f t="shared" ref="I78" si="16">H78-G78</f>
        <v>#REF!</v>
      </c>
      <c r="J78" s="229" t="s">
        <v>40</v>
      </c>
      <c r="K78" s="230"/>
      <c r="L78" s="226" t="e">
        <v>#REF!</v>
      </c>
      <c r="M78" s="226" t="e">
        <v>#REF!</v>
      </c>
      <c r="N78" s="228" t="e">
        <f t="shared" ref="N78" si="17">M78-L78</f>
        <v>#REF!</v>
      </c>
      <c r="O78" s="229" t="s">
        <v>40</v>
      </c>
      <c r="P78" s="230"/>
      <c r="Q78" s="228" t="e">
        <f t="shared" si="1"/>
        <v>#REF!</v>
      </c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</row>
    <row r="79" spans="1:126" ht="15" customHeight="1" collapsed="1" x14ac:dyDescent="0.2">
      <c r="A79" s="277"/>
      <c r="B79" s="277"/>
      <c r="C79" s="192"/>
      <c r="D79" s="211" t="s">
        <v>245</v>
      </c>
      <c r="E79" s="211"/>
      <c r="F79" s="211"/>
      <c r="G79" s="213" t="e">
        <f>SUM(G80)</f>
        <v>#REF!</v>
      </c>
      <c r="H79" s="213" t="e">
        <f>SUM(H80)</f>
        <v>#REF!</v>
      </c>
      <c r="I79" s="215" t="e">
        <f>H79-G79</f>
        <v>#REF!</v>
      </c>
      <c r="J79" s="237" t="s">
        <v>40</v>
      </c>
      <c r="K79" s="223"/>
      <c r="L79" s="213" t="e">
        <f>SUM(L80)</f>
        <v>#REF!</v>
      </c>
      <c r="M79" s="213" t="e">
        <f>SUM(M80)</f>
        <v>#REF!</v>
      </c>
      <c r="N79" s="215" t="e">
        <f>M79-L79</f>
        <v>#REF!</v>
      </c>
      <c r="O79" s="237" t="s">
        <v>40</v>
      </c>
      <c r="P79" s="223"/>
      <c r="Q79" s="215" t="e">
        <f t="shared" ref="Q79:Q81" si="18">M79-H79</f>
        <v>#REF!</v>
      </c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</row>
    <row r="80" spans="1:126" ht="15" hidden="1" customHeight="1" outlineLevel="1" x14ac:dyDescent="0.2">
      <c r="A80" s="279">
        <v>16</v>
      </c>
      <c r="B80" s="277" t="s">
        <v>246</v>
      </c>
      <c r="C80" s="225"/>
      <c r="D80" s="225"/>
      <c r="E80" s="225" t="s">
        <v>247</v>
      </c>
      <c r="F80" s="225"/>
      <c r="G80" s="226" t="e">
        <v>#REF!</v>
      </c>
      <c r="H80" s="226" t="e">
        <v>#REF!</v>
      </c>
      <c r="I80" s="228" t="e">
        <f t="shared" ref="I80" si="19">H80-G80</f>
        <v>#REF!</v>
      </c>
      <c r="J80" s="229" t="s">
        <v>40</v>
      </c>
      <c r="K80" s="230"/>
      <c r="L80" s="226" t="e">
        <v>#REF!</v>
      </c>
      <c r="M80" s="226" t="e">
        <v>#REF!</v>
      </c>
      <c r="N80" s="228" t="e">
        <f t="shared" ref="N80" si="20">M80-L80</f>
        <v>#REF!</v>
      </c>
      <c r="O80" s="229" t="s">
        <v>40</v>
      </c>
      <c r="P80" s="230"/>
      <c r="Q80" s="228" t="e">
        <f t="shared" si="18"/>
        <v>#REF!</v>
      </c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</row>
    <row r="81" spans="1:126" s="248" customFormat="1" ht="15" customHeight="1" collapsed="1" x14ac:dyDescent="0.2">
      <c r="A81" s="253"/>
      <c r="B81" s="253"/>
      <c r="C81" s="239" t="s">
        <v>248</v>
      </c>
      <c r="D81" s="239"/>
      <c r="E81" s="239"/>
      <c r="F81" s="239"/>
      <c r="G81" s="241" t="e">
        <f>SUM(G15,G61,G71,G77,G79)</f>
        <v>#REF!</v>
      </c>
      <c r="H81" s="241" t="e">
        <f>SUM(H15,H61,H71,H77,H79)</f>
        <v>#REF!</v>
      </c>
      <c r="I81" s="243" t="e">
        <f>H81-G81</f>
        <v>#REF!</v>
      </c>
      <c r="J81" s="244" t="s">
        <v>40</v>
      </c>
      <c r="K81" s="245"/>
      <c r="L81" s="241" t="e">
        <f>SUM(L15,L61,L71,L77,L79)</f>
        <v>#REF!</v>
      </c>
      <c r="M81" s="241" t="e">
        <f>SUM(M15,M61,M71,M77,M79)</f>
        <v>#REF!</v>
      </c>
      <c r="N81" s="243" t="e">
        <f>M81-L81</f>
        <v>#REF!</v>
      </c>
      <c r="O81" s="244" t="s">
        <v>40</v>
      </c>
      <c r="P81" s="245"/>
      <c r="Q81" s="243" t="e">
        <f t="shared" si="18"/>
        <v>#REF!</v>
      </c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</row>
    <row r="82" spans="1:126" ht="15" customHeight="1" x14ac:dyDescent="0.2">
      <c r="C82" s="192" t="s">
        <v>36</v>
      </c>
      <c r="D82" s="192"/>
      <c r="E82" s="192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</row>
    <row r="83" spans="1:126" x14ac:dyDescent="0.2">
      <c r="C83" s="257" t="s">
        <v>1</v>
      </c>
      <c r="H83" s="251"/>
      <c r="L83" s="250"/>
      <c r="M83" s="250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</row>
    <row r="84" spans="1:126" x14ac:dyDescent="0.2"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</row>
    <row r="85" spans="1:126" x14ac:dyDescent="0.2">
      <c r="H85" s="252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</row>
    <row r="86" spans="1:126" x14ac:dyDescent="0.2"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</row>
    <row r="87" spans="1:126" x14ac:dyDescent="0.2"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</row>
    <row r="88" spans="1:126" x14ac:dyDescent="0.2"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</row>
    <row r="89" spans="1:126" x14ac:dyDescent="0.2"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</row>
    <row r="90" spans="1:126" x14ac:dyDescent="0.2"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</row>
    <row r="91" spans="1:126" x14ac:dyDescent="0.2"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</row>
    <row r="92" spans="1:126" x14ac:dyDescent="0.2"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</row>
    <row r="93" spans="1:126" x14ac:dyDescent="0.2"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</row>
    <row r="94" spans="1:126" x14ac:dyDescent="0.2"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</row>
    <row r="95" spans="1:126" x14ac:dyDescent="0.2"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</row>
    <row r="96" spans="1:126" x14ac:dyDescent="0.2"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</row>
  </sheetData>
  <mergeCells count="1">
    <mergeCell ref="D8:F8"/>
  </mergeCells>
  <conditionalFormatting sqref="G10:O10">
    <cfRule type="cellIs" dxfId="2" priority="3" operator="equal">
      <formula>0</formula>
    </cfRule>
  </conditionalFormatting>
  <conditionalFormatting sqref="P10">
    <cfRule type="cellIs" dxfId="1" priority="2" operator="equal">
      <formula>0</formula>
    </cfRule>
  </conditionalFormatting>
  <conditionalFormatting sqref="Q10">
    <cfRule type="cellIs" dxfId="0" priority="1" operator="equal">
      <formula>0</formula>
    </cfRule>
  </conditionalFormatting>
  <pageMargins left="0.31496062992125984" right="0.31496062992125984" top="0.59055118110236227" bottom="0.19685039370078741" header="0.31496062992125984" footer="0.11811023622047245"/>
  <pageSetup paperSize="9" scale="39" orientation="portrait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D834E-5974-4A79-B740-79056F899AEC}">
  <sheetPr>
    <pageSetUpPr fitToPage="1"/>
  </sheetPr>
  <dimension ref="A1:I51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</cols>
  <sheetData>
    <row r="1" spans="1:9" x14ac:dyDescent="0.25">
      <c r="A1" s="396" t="s">
        <v>320</v>
      </c>
    </row>
    <row r="2" spans="1:9" ht="15" customHeight="1" x14ac:dyDescent="0.25">
      <c r="A2" s="504" t="s">
        <v>120</v>
      </c>
      <c r="B2" s="504"/>
      <c r="C2" s="504"/>
      <c r="D2" s="114" t="s">
        <v>11</v>
      </c>
      <c r="E2" s="46"/>
      <c r="F2" s="507" t="s">
        <v>12</v>
      </c>
      <c r="G2" s="507"/>
      <c r="H2" s="507"/>
      <c r="I2" s="507"/>
    </row>
    <row r="3" spans="1:9" ht="15" customHeight="1" x14ac:dyDescent="0.25">
      <c r="A3" s="505"/>
      <c r="B3" s="505"/>
      <c r="C3" s="505"/>
      <c r="D3" s="47" t="s">
        <v>37</v>
      </c>
      <c r="E3" s="47"/>
      <c r="F3" s="508" t="s">
        <v>38</v>
      </c>
      <c r="G3" s="508" t="e">
        <v>#N/A</v>
      </c>
      <c r="H3" s="499" t="s">
        <v>14</v>
      </c>
      <c r="I3" s="499"/>
    </row>
    <row r="4" spans="1:9" ht="15" customHeight="1" x14ac:dyDescent="0.25">
      <c r="A4" s="506"/>
      <c r="B4" s="506"/>
      <c r="C4" s="506"/>
      <c r="D4" s="49">
        <v>2025</v>
      </c>
      <c r="E4" s="50"/>
      <c r="F4" s="49">
        <v>2024</v>
      </c>
      <c r="G4" s="49">
        <v>2025</v>
      </c>
      <c r="H4" s="51" t="s">
        <v>15</v>
      </c>
      <c r="I4" s="51" t="s">
        <v>16</v>
      </c>
    </row>
    <row r="5" spans="1:9" ht="15" customHeight="1" x14ac:dyDescent="0.25">
      <c r="A5" s="115" t="s">
        <v>30</v>
      </c>
      <c r="B5" s="115"/>
      <c r="C5" s="116"/>
      <c r="D5" s="15">
        <v>6687.4050636499996</v>
      </c>
      <c r="E5" s="42"/>
      <c r="F5" s="15">
        <v>52777.884657180039</v>
      </c>
      <c r="G5" s="15">
        <v>53792.659824470007</v>
      </c>
      <c r="H5" s="28">
        <v>1014.7751672899685</v>
      </c>
      <c r="I5" s="58">
        <v>1.9227280022332538E-2</v>
      </c>
    </row>
    <row r="6" spans="1:9" ht="15" customHeight="1" x14ac:dyDescent="0.25">
      <c r="A6" s="390" t="s">
        <v>45</v>
      </c>
      <c r="B6" s="390"/>
      <c r="C6" s="43"/>
      <c r="D6" s="79">
        <v>3513.2633609899995</v>
      </c>
      <c r="E6" s="64"/>
      <c r="F6" s="79">
        <v>35594.121243600028</v>
      </c>
      <c r="G6" s="79">
        <v>37139.949568710006</v>
      </c>
      <c r="H6" s="65">
        <v>1545.8283251099783</v>
      </c>
      <c r="I6" s="80">
        <v>4.3429315603287222E-2</v>
      </c>
    </row>
    <row r="7" spans="1:9" ht="15" customHeight="1" x14ac:dyDescent="0.25">
      <c r="A7" s="69" t="s">
        <v>46</v>
      </c>
      <c r="B7" s="21" t="s">
        <v>47</v>
      </c>
      <c r="C7" s="70"/>
      <c r="D7" s="123">
        <v>1.5525199999999999E-3</v>
      </c>
      <c r="E7" s="82"/>
      <c r="F7" s="123">
        <v>1.216359E-2</v>
      </c>
      <c r="G7" s="123">
        <v>7.6679399999999998E-3</v>
      </c>
      <c r="H7" s="124">
        <v>-4.4956500000000003E-3</v>
      </c>
      <c r="I7" s="75" t="s">
        <v>40</v>
      </c>
    </row>
    <row r="8" spans="1:9" ht="15" customHeight="1" x14ac:dyDescent="0.25">
      <c r="A8" s="69" t="s">
        <v>48</v>
      </c>
      <c r="B8" s="21" t="s">
        <v>49</v>
      </c>
      <c r="C8" s="70"/>
      <c r="D8" s="123">
        <v>0.18698698</v>
      </c>
      <c r="E8" s="82"/>
      <c r="F8" s="123">
        <v>1.0118996600000001</v>
      </c>
      <c r="G8" s="123">
        <v>1.0760859299999994</v>
      </c>
      <c r="H8" s="124">
        <v>6.4186269999999324E-2</v>
      </c>
      <c r="I8" s="75">
        <v>6.3431457225708865E-2</v>
      </c>
    </row>
    <row r="9" spans="1:9" ht="15" customHeight="1" x14ac:dyDescent="0.25">
      <c r="A9" s="69" t="s">
        <v>50</v>
      </c>
      <c r="B9" s="21" t="s">
        <v>51</v>
      </c>
      <c r="C9" s="70"/>
      <c r="D9" s="123">
        <v>1.282641E-2</v>
      </c>
      <c r="E9" s="82"/>
      <c r="F9" s="123">
        <v>0.11782053000000002</v>
      </c>
      <c r="G9" s="123">
        <v>9.7612550000000006E-2</v>
      </c>
      <c r="H9" s="124">
        <v>-2.0207980000000014E-2</v>
      </c>
      <c r="I9" s="75">
        <v>-0.1715149303775837</v>
      </c>
    </row>
    <row r="10" spans="1:9" ht="15" customHeight="1" x14ac:dyDescent="0.25">
      <c r="A10" s="69" t="s">
        <v>52</v>
      </c>
      <c r="B10" s="21" t="s">
        <v>53</v>
      </c>
      <c r="C10" s="70"/>
      <c r="D10" s="123">
        <v>8.043499999999999E-4</v>
      </c>
      <c r="E10" s="82"/>
      <c r="F10" s="123">
        <v>8.5686900000000003E-3</v>
      </c>
      <c r="G10" s="123">
        <v>6.4320900000000006E-3</v>
      </c>
      <c r="H10" s="124">
        <v>-2.1365999999999998E-3</v>
      </c>
      <c r="I10" s="75" t="s">
        <v>40</v>
      </c>
    </row>
    <row r="11" spans="1:9" ht="15" customHeight="1" x14ac:dyDescent="0.25">
      <c r="A11" s="69" t="s">
        <v>54</v>
      </c>
      <c r="B11" s="21" t="s">
        <v>55</v>
      </c>
      <c r="C11" s="70"/>
      <c r="D11" s="123">
        <v>1.1882279999999999E-2</v>
      </c>
      <c r="E11" s="82"/>
      <c r="F11" s="123">
        <v>9.0095480000000006E-2</v>
      </c>
      <c r="G11" s="123">
        <v>8.2369890000000001E-2</v>
      </c>
      <c r="H11" s="124">
        <v>-7.7255900000000044E-3</v>
      </c>
      <c r="I11" s="75">
        <v>-8.5748918813685293E-2</v>
      </c>
    </row>
    <row r="12" spans="1:9" ht="15" customHeight="1" x14ac:dyDescent="0.25">
      <c r="A12" s="69" t="s">
        <v>56</v>
      </c>
      <c r="B12" s="21" t="s">
        <v>57</v>
      </c>
      <c r="C12" s="70"/>
      <c r="D12" s="123">
        <v>7.4038799999999998E-3</v>
      </c>
      <c r="E12" s="82"/>
      <c r="F12" s="123">
        <v>4.8790399999999984E-2</v>
      </c>
      <c r="G12" s="123">
        <v>7.7348619999999979E-2</v>
      </c>
      <c r="H12" s="124">
        <v>2.8558219999999995E-2</v>
      </c>
      <c r="I12" s="75" t="s">
        <v>40</v>
      </c>
    </row>
    <row r="13" spans="1:9" ht="15" customHeight="1" x14ac:dyDescent="0.25">
      <c r="A13" s="77">
        <v>10</v>
      </c>
      <c r="B13" s="21" t="s">
        <v>59</v>
      </c>
      <c r="C13" s="70"/>
      <c r="D13" s="123">
        <v>0.30476840999999993</v>
      </c>
      <c r="E13" s="82"/>
      <c r="F13" s="123">
        <v>3.0629450599999992</v>
      </c>
      <c r="G13" s="123">
        <v>2.9487381599999987</v>
      </c>
      <c r="H13" s="124">
        <v>-0.11420690000000056</v>
      </c>
      <c r="I13" s="75">
        <v>-3.7286630273414278E-2</v>
      </c>
    </row>
    <row r="14" spans="1:9" ht="15" customHeight="1" x14ac:dyDescent="0.25">
      <c r="A14" s="77">
        <v>11</v>
      </c>
      <c r="B14" s="21" t="s">
        <v>61</v>
      </c>
      <c r="C14" s="70"/>
      <c r="D14" s="123">
        <v>16.685053379999996</v>
      </c>
      <c r="E14" s="82"/>
      <c r="F14" s="123">
        <v>101.34806958000003</v>
      </c>
      <c r="G14" s="123">
        <v>101.26394412000005</v>
      </c>
      <c r="H14" s="124">
        <v>-8.4125459999981445E-2</v>
      </c>
      <c r="I14" s="75">
        <v>-8.3006474961588861E-4</v>
      </c>
    </row>
    <row r="15" spans="1:9" ht="15" customHeight="1" x14ac:dyDescent="0.25">
      <c r="A15" s="77">
        <v>12</v>
      </c>
      <c r="B15" s="21" t="s">
        <v>63</v>
      </c>
      <c r="C15" s="70"/>
      <c r="D15" s="123">
        <v>0.52721769000000007</v>
      </c>
      <c r="E15" s="82"/>
      <c r="F15" s="123">
        <v>4.1066973900000017</v>
      </c>
      <c r="G15" s="123">
        <v>4.0733388900000005</v>
      </c>
      <c r="H15" s="124">
        <v>-3.3358500000001179E-2</v>
      </c>
      <c r="I15" s="75">
        <v>-8.1229505931531554E-3</v>
      </c>
    </row>
    <row r="16" spans="1:9" ht="15" customHeight="1" x14ac:dyDescent="0.25">
      <c r="A16" s="77">
        <v>13</v>
      </c>
      <c r="B16" s="21" t="s">
        <v>65</v>
      </c>
      <c r="C16" s="70"/>
      <c r="D16" s="123">
        <v>119.16754583999997</v>
      </c>
      <c r="E16" s="82"/>
      <c r="F16" s="123">
        <v>750.40488245999984</v>
      </c>
      <c r="G16" s="123">
        <v>783.65839440999957</v>
      </c>
      <c r="H16" s="124">
        <v>33.253511949999734</v>
      </c>
      <c r="I16" s="75">
        <v>4.4314093267872945E-2</v>
      </c>
    </row>
    <row r="17" spans="1:9" ht="15" customHeight="1" x14ac:dyDescent="0.25">
      <c r="A17" s="77">
        <v>14</v>
      </c>
      <c r="B17" s="21" t="s">
        <v>67</v>
      </c>
      <c r="C17" s="70"/>
      <c r="D17" s="123">
        <v>3.825340629999999</v>
      </c>
      <c r="E17" s="82"/>
      <c r="F17" s="123">
        <v>35.310810320000009</v>
      </c>
      <c r="G17" s="123">
        <v>30.334148270000018</v>
      </c>
      <c r="H17" s="124">
        <v>-4.976662049999991</v>
      </c>
      <c r="I17" s="75">
        <v>-0.140938766482547</v>
      </c>
    </row>
    <row r="18" spans="1:9" ht="15" customHeight="1" x14ac:dyDescent="0.25">
      <c r="A18" s="77">
        <v>15</v>
      </c>
      <c r="B18" s="21" t="s">
        <v>69</v>
      </c>
      <c r="C18" s="70"/>
      <c r="D18" s="123">
        <v>14.736551350000003</v>
      </c>
      <c r="E18" s="82"/>
      <c r="F18" s="123">
        <v>160.00863842000018</v>
      </c>
      <c r="G18" s="123">
        <v>143.01232666000004</v>
      </c>
      <c r="H18" s="124">
        <v>-16.99631176000014</v>
      </c>
      <c r="I18" s="75">
        <v>-0.10622121360340064</v>
      </c>
    </row>
    <row r="19" spans="1:9" ht="15" customHeight="1" x14ac:dyDescent="0.25">
      <c r="A19" s="77">
        <v>16</v>
      </c>
      <c r="B19" s="21" t="s">
        <v>70</v>
      </c>
      <c r="C19" s="70"/>
      <c r="D19" s="123">
        <v>3348.4025045499993</v>
      </c>
      <c r="E19" s="82"/>
      <c r="F19" s="123">
        <v>34512.817613350024</v>
      </c>
      <c r="G19" s="123">
        <v>36034.901192240002</v>
      </c>
      <c r="H19" s="124">
        <v>1522.0835788899785</v>
      </c>
      <c r="I19" s="75">
        <v>4.4101979616443021E-2</v>
      </c>
    </row>
    <row r="20" spans="1:9" ht="15" customHeight="1" x14ac:dyDescent="0.25">
      <c r="A20" s="77">
        <v>17</v>
      </c>
      <c r="B20" s="21" t="s">
        <v>72</v>
      </c>
      <c r="C20" s="70"/>
      <c r="D20" s="123">
        <v>5.6265795900000004</v>
      </c>
      <c r="E20" s="82"/>
      <c r="F20" s="123">
        <v>0.42249687000000002</v>
      </c>
      <c r="G20" s="123">
        <v>14.509126499999999</v>
      </c>
      <c r="H20" s="124">
        <v>14.086629629999999</v>
      </c>
      <c r="I20" s="75" t="s">
        <v>40</v>
      </c>
    </row>
    <row r="21" spans="1:9" ht="15" customHeight="1" x14ac:dyDescent="0.25">
      <c r="A21" s="77">
        <v>18</v>
      </c>
      <c r="B21" s="21" t="s">
        <v>74</v>
      </c>
      <c r="C21" s="70"/>
      <c r="D21" s="123">
        <v>3.7663431300000001</v>
      </c>
      <c r="E21" s="82"/>
      <c r="F21" s="123">
        <v>25.349751799999993</v>
      </c>
      <c r="G21" s="123">
        <v>23.900842440000002</v>
      </c>
      <c r="H21" s="124">
        <v>-1.4489093599999912</v>
      </c>
      <c r="I21" s="75">
        <v>-5.7156747388745321E-2</v>
      </c>
    </row>
    <row r="22" spans="1:9" ht="15" customHeight="1" x14ac:dyDescent="0.25">
      <c r="A22" s="390" t="s">
        <v>75</v>
      </c>
      <c r="B22" s="43"/>
      <c r="C22" s="43"/>
      <c r="D22" s="79">
        <v>2157.52583009</v>
      </c>
      <c r="E22" s="64"/>
      <c r="F22" s="79">
        <v>12354.39911129</v>
      </c>
      <c r="G22" s="79">
        <v>12754.60624304</v>
      </c>
      <c r="H22" s="65">
        <v>400.20713174999946</v>
      </c>
      <c r="I22" s="80">
        <v>3.2393896954832302E-2</v>
      </c>
    </row>
    <row r="23" spans="1:9" ht="15" customHeight="1" x14ac:dyDescent="0.25">
      <c r="A23" s="77">
        <v>20</v>
      </c>
      <c r="B23" s="21" t="s">
        <v>76</v>
      </c>
      <c r="C23" s="70"/>
      <c r="D23" s="123">
        <v>1087.6703181799999</v>
      </c>
      <c r="E23" s="82"/>
      <c r="F23" s="123">
        <v>5621.8709793500002</v>
      </c>
      <c r="G23" s="123">
        <v>5797.0806742699997</v>
      </c>
      <c r="H23" s="124">
        <v>175.20969491999949</v>
      </c>
      <c r="I23" s="75">
        <v>3.1165726777361513E-2</v>
      </c>
    </row>
    <row r="24" spans="1:9" ht="15" customHeight="1" x14ac:dyDescent="0.25">
      <c r="A24" s="77">
        <v>21</v>
      </c>
      <c r="B24" s="21" t="s">
        <v>78</v>
      </c>
      <c r="C24" s="70"/>
      <c r="D24" s="123">
        <v>2.0900145299999937</v>
      </c>
      <c r="E24" s="82"/>
      <c r="F24" s="123">
        <v>554.19774652999945</v>
      </c>
      <c r="G24" s="123">
        <v>642.40461062999987</v>
      </c>
      <c r="H24" s="124">
        <v>88.206864100000416</v>
      </c>
      <c r="I24" s="75">
        <v>0.15916135468303572</v>
      </c>
    </row>
    <row r="25" spans="1:9" ht="15" customHeight="1" x14ac:dyDescent="0.25">
      <c r="A25" s="77">
        <v>22</v>
      </c>
      <c r="B25" s="21" t="s">
        <v>80</v>
      </c>
      <c r="C25" s="70"/>
      <c r="D25" s="123">
        <v>6.6818804600000004</v>
      </c>
      <c r="E25" s="82"/>
      <c r="F25" s="123">
        <v>36.954893490000003</v>
      </c>
      <c r="G25" s="123">
        <v>37.717573969999997</v>
      </c>
      <c r="H25" s="124">
        <v>0.76268047999999311</v>
      </c>
      <c r="I25" s="75">
        <v>2.0638145803515195E-2</v>
      </c>
    </row>
    <row r="26" spans="1:9" ht="15" customHeight="1" x14ac:dyDescent="0.25">
      <c r="A26" s="77">
        <v>23</v>
      </c>
      <c r="B26" s="21" t="s">
        <v>82</v>
      </c>
      <c r="C26" s="70"/>
      <c r="D26" s="123">
        <v>160.10741458999996</v>
      </c>
      <c r="E26" s="82"/>
      <c r="F26" s="123">
        <v>1290.8730011200007</v>
      </c>
      <c r="G26" s="123">
        <v>1230.9018421399999</v>
      </c>
      <c r="H26" s="124">
        <v>-59.971158980000837</v>
      </c>
      <c r="I26" s="75">
        <v>-4.6457830420163715E-2</v>
      </c>
    </row>
    <row r="27" spans="1:9" ht="15" customHeight="1" x14ac:dyDescent="0.25">
      <c r="A27" s="77">
        <v>24</v>
      </c>
      <c r="B27" s="21" t="s">
        <v>84</v>
      </c>
      <c r="C27" s="70"/>
      <c r="D27" s="123">
        <v>1.1987136199999999</v>
      </c>
      <c r="E27" s="82"/>
      <c r="F27" s="123">
        <v>30.326741419999998</v>
      </c>
      <c r="G27" s="123">
        <v>35.756260239999982</v>
      </c>
      <c r="H27" s="124">
        <v>5.4295188199999842</v>
      </c>
      <c r="I27" s="75">
        <v>0.17903403286247244</v>
      </c>
    </row>
    <row r="28" spans="1:9" ht="15" customHeight="1" x14ac:dyDescent="0.25">
      <c r="A28" s="77">
        <v>25</v>
      </c>
      <c r="B28" s="21" t="s">
        <v>86</v>
      </c>
      <c r="C28" s="70"/>
      <c r="D28" s="123">
        <v>899.77748871000006</v>
      </c>
      <c r="E28" s="82"/>
      <c r="F28" s="123">
        <v>4820.1757493800005</v>
      </c>
      <c r="G28" s="123">
        <v>5010.7452817900003</v>
      </c>
      <c r="H28" s="124">
        <v>190.56953240999974</v>
      </c>
      <c r="I28" s="75">
        <v>3.9535805812580982E-2</v>
      </c>
    </row>
    <row r="29" spans="1:9" ht="15" customHeight="1" x14ac:dyDescent="0.25">
      <c r="A29" s="390" t="s">
        <v>121</v>
      </c>
      <c r="B29" s="43"/>
      <c r="C29" s="43"/>
      <c r="D29" s="79">
        <v>7.2934534999999983</v>
      </c>
      <c r="E29" s="64"/>
      <c r="F29" s="79">
        <v>73.484808510000036</v>
      </c>
      <c r="G29" s="79">
        <v>46.616736019999998</v>
      </c>
      <c r="H29" s="65">
        <v>-26.868072490000038</v>
      </c>
      <c r="I29" s="80">
        <v>-0.36562757711131211</v>
      </c>
    </row>
    <row r="30" spans="1:9" ht="15" customHeight="1" x14ac:dyDescent="0.25">
      <c r="A30" s="77">
        <v>30</v>
      </c>
      <c r="B30" s="21" t="s">
        <v>89</v>
      </c>
      <c r="C30" s="70"/>
      <c r="D30" s="123">
        <v>6.7309924399999979</v>
      </c>
      <c r="E30" s="82"/>
      <c r="F30" s="123">
        <v>68.80371853000004</v>
      </c>
      <c r="G30" s="123">
        <v>40.80330635</v>
      </c>
      <c r="H30" s="124">
        <v>-28.000412180000041</v>
      </c>
      <c r="I30" s="75">
        <v>-0.40696073959710766</v>
      </c>
    </row>
    <row r="31" spans="1:9" ht="15" customHeight="1" x14ac:dyDescent="0.25">
      <c r="A31" s="77">
        <v>31</v>
      </c>
      <c r="B31" s="21" t="s">
        <v>91</v>
      </c>
      <c r="C31" s="70"/>
      <c r="D31" s="123">
        <v>0.14139007000000001</v>
      </c>
      <c r="E31" s="82"/>
      <c r="F31" s="123">
        <v>1.9003575400000003</v>
      </c>
      <c r="G31" s="123">
        <v>2.0672305400000002</v>
      </c>
      <c r="H31" s="124">
        <v>0.16687299999999983</v>
      </c>
      <c r="I31" s="75">
        <v>8.7811370485576967E-2</v>
      </c>
    </row>
    <row r="32" spans="1:9" ht="15" customHeight="1" x14ac:dyDescent="0.25">
      <c r="A32" s="77">
        <v>32</v>
      </c>
      <c r="B32" s="21" t="s">
        <v>93</v>
      </c>
      <c r="C32" s="70"/>
      <c r="D32" s="123">
        <v>0.38083760999999999</v>
      </c>
      <c r="E32" s="82"/>
      <c r="F32" s="123">
        <v>2.0468256399999989</v>
      </c>
      <c r="G32" s="123">
        <v>2.7878687999999991</v>
      </c>
      <c r="H32" s="124">
        <v>0.74104316000000026</v>
      </c>
      <c r="I32" s="75">
        <v>0.36204508362519872</v>
      </c>
    </row>
    <row r="33" spans="1:9" ht="15" customHeight="1" x14ac:dyDescent="0.25">
      <c r="A33" s="77">
        <v>33</v>
      </c>
      <c r="B33" s="21" t="s">
        <v>95</v>
      </c>
      <c r="C33" s="70"/>
      <c r="D33" s="123">
        <v>4.0233379999999999E-2</v>
      </c>
      <c r="E33" s="82"/>
      <c r="F33" s="123">
        <v>0.73390679999999997</v>
      </c>
      <c r="G33" s="123">
        <v>0.95833033000000001</v>
      </c>
      <c r="H33" s="124">
        <v>0.22442353000000004</v>
      </c>
      <c r="I33" s="75">
        <v>0.30579295627183178</v>
      </c>
    </row>
    <row r="34" spans="1:9" ht="15" customHeight="1" x14ac:dyDescent="0.25">
      <c r="A34" s="77">
        <v>34</v>
      </c>
      <c r="B34" s="21" t="s">
        <v>97</v>
      </c>
      <c r="C34" s="70"/>
      <c r="D34" s="123">
        <v>0</v>
      </c>
      <c r="E34" s="82"/>
      <c r="F34" s="123">
        <v>0</v>
      </c>
      <c r="G34" s="123">
        <v>0</v>
      </c>
      <c r="H34" s="124">
        <v>0</v>
      </c>
      <c r="I34" s="75" t="s">
        <v>40</v>
      </c>
    </row>
    <row r="35" spans="1:9" ht="15" customHeight="1" x14ac:dyDescent="0.25">
      <c r="A35" s="390" t="s">
        <v>98</v>
      </c>
      <c r="B35" s="43"/>
      <c r="C35" s="43"/>
      <c r="D35" s="79">
        <v>993.35090231999993</v>
      </c>
      <c r="E35" s="64"/>
      <c r="F35" s="79">
        <v>3267.490870300001</v>
      </c>
      <c r="G35" s="79">
        <v>2732.2594496500001</v>
      </c>
      <c r="H35" s="65">
        <v>-535.23142065000093</v>
      </c>
      <c r="I35" s="80">
        <v>-0.16380502406755282</v>
      </c>
    </row>
    <row r="36" spans="1:9" ht="15" customHeight="1" x14ac:dyDescent="0.25">
      <c r="A36" s="77">
        <v>40</v>
      </c>
      <c r="B36" s="21" t="s">
        <v>100</v>
      </c>
      <c r="C36" s="70"/>
      <c r="D36" s="123">
        <v>774.10872143000006</v>
      </c>
      <c r="E36" s="82"/>
      <c r="F36" s="123">
        <v>55.918729569999996</v>
      </c>
      <c r="G36" s="123">
        <v>1303.5016451600002</v>
      </c>
      <c r="H36" s="124">
        <v>1247.5829155900001</v>
      </c>
      <c r="I36" s="75" t="s">
        <v>40</v>
      </c>
    </row>
    <row r="37" spans="1:9" ht="15" customHeight="1" x14ac:dyDescent="0.25">
      <c r="A37" s="77">
        <v>41</v>
      </c>
      <c r="B37" s="21" t="s">
        <v>102</v>
      </c>
      <c r="C37" s="70"/>
      <c r="D37" s="123">
        <v>32.90054619</v>
      </c>
      <c r="E37" s="82"/>
      <c r="F37" s="123">
        <v>281.62755694000003</v>
      </c>
      <c r="G37" s="123">
        <v>259.95415912999994</v>
      </c>
      <c r="H37" s="124">
        <v>-21.673397810000097</v>
      </c>
      <c r="I37" s="75">
        <v>-7.6957660129181038E-2</v>
      </c>
    </row>
    <row r="38" spans="1:9" ht="15" customHeight="1" x14ac:dyDescent="0.25">
      <c r="A38" s="77">
        <v>42</v>
      </c>
      <c r="B38" s="21" t="s">
        <v>104</v>
      </c>
      <c r="C38" s="70"/>
      <c r="D38" s="123">
        <v>15.794235180000001</v>
      </c>
      <c r="E38" s="82"/>
      <c r="F38" s="123">
        <v>220.64899989999995</v>
      </c>
      <c r="G38" s="123">
        <v>222.59534913999991</v>
      </c>
      <c r="H38" s="124">
        <v>1.9463492399999609</v>
      </c>
      <c r="I38" s="75">
        <v>8.8210199950240487E-3</v>
      </c>
    </row>
    <row r="39" spans="1:9" ht="15" customHeight="1" x14ac:dyDescent="0.25">
      <c r="A39" s="77">
        <v>43</v>
      </c>
      <c r="B39" s="21" t="s">
        <v>106</v>
      </c>
      <c r="C39" s="70"/>
      <c r="D39" s="123">
        <v>23.60789728</v>
      </c>
      <c r="E39" s="82"/>
      <c r="F39" s="123">
        <v>146.96355057999997</v>
      </c>
      <c r="G39" s="123">
        <v>143.90626345999999</v>
      </c>
      <c r="H39" s="124">
        <v>-3.0572871199999838</v>
      </c>
      <c r="I39" s="75">
        <v>-2.0803029784829175E-2</v>
      </c>
    </row>
    <row r="40" spans="1:9" ht="15" customHeight="1" x14ac:dyDescent="0.25">
      <c r="A40" s="77">
        <v>44</v>
      </c>
      <c r="B40" s="21" t="s">
        <v>108</v>
      </c>
      <c r="C40" s="70"/>
      <c r="D40" s="123">
        <v>69.941305029999995</v>
      </c>
      <c r="E40" s="82"/>
      <c r="F40" s="123">
        <v>469.23769489</v>
      </c>
      <c r="G40" s="123">
        <v>485.14359096999993</v>
      </c>
      <c r="H40" s="124">
        <v>15.905896079999934</v>
      </c>
      <c r="I40" s="75">
        <v>3.3897311007225595E-2</v>
      </c>
    </row>
    <row r="41" spans="1:9" ht="15" customHeight="1" x14ac:dyDescent="0.25">
      <c r="A41" s="77">
        <v>45</v>
      </c>
      <c r="B41" s="21" t="s">
        <v>110</v>
      </c>
      <c r="C41" s="70"/>
      <c r="D41" s="123">
        <v>72.075318469999985</v>
      </c>
      <c r="E41" s="82"/>
      <c r="F41" s="123">
        <v>2073.0943384200009</v>
      </c>
      <c r="G41" s="123">
        <v>312.23556305</v>
      </c>
      <c r="H41" s="124">
        <v>-1760.8587753700008</v>
      </c>
      <c r="I41" s="75">
        <v>-0.84938670794500903</v>
      </c>
    </row>
    <row r="42" spans="1:9" ht="15" customHeight="1" x14ac:dyDescent="0.25">
      <c r="A42" s="77">
        <v>46</v>
      </c>
      <c r="B42" s="21" t="s">
        <v>112</v>
      </c>
      <c r="C42" s="70"/>
      <c r="D42" s="123">
        <v>4.9228787399999998</v>
      </c>
      <c r="E42" s="82"/>
      <c r="F42" s="123">
        <v>20</v>
      </c>
      <c r="G42" s="123">
        <v>4.9228787399999998</v>
      </c>
      <c r="H42" s="124">
        <v>-15.07712126</v>
      </c>
      <c r="I42" s="75">
        <v>-0.75385606299999997</v>
      </c>
    </row>
    <row r="43" spans="1:9" ht="15" customHeight="1" x14ac:dyDescent="0.25">
      <c r="A43" s="390" t="s">
        <v>122</v>
      </c>
      <c r="B43" s="43"/>
      <c r="C43" s="43"/>
      <c r="D43" s="79">
        <v>15.971516749999999</v>
      </c>
      <c r="E43" s="64"/>
      <c r="F43" s="79">
        <v>1488.3886234799995</v>
      </c>
      <c r="G43" s="79">
        <v>1119.2278270500001</v>
      </c>
      <c r="H43" s="65">
        <v>-369.16079642999944</v>
      </c>
      <c r="I43" s="80">
        <v>-0.24802715541245202</v>
      </c>
    </row>
    <row r="44" spans="1:9" ht="15" customHeight="1" x14ac:dyDescent="0.25">
      <c r="A44" s="129">
        <v>51</v>
      </c>
      <c r="B44" s="130" t="s">
        <v>115</v>
      </c>
      <c r="C44" s="131"/>
      <c r="D44" s="132">
        <v>15.971516749999999</v>
      </c>
      <c r="E44" s="82"/>
      <c r="F44" s="132">
        <v>1488.3886234799995</v>
      </c>
      <c r="G44" s="132">
        <v>1119.2278270500001</v>
      </c>
      <c r="H44" s="133">
        <v>-369.16079642999944</v>
      </c>
      <c r="I44" s="134">
        <v>-0.24802715541245202</v>
      </c>
    </row>
    <row r="45" spans="1:9" ht="15" customHeight="1" x14ac:dyDescent="0.25">
      <c r="A45" s="87">
        <v>58</v>
      </c>
      <c r="B45" s="45" t="s">
        <v>117</v>
      </c>
      <c r="C45" s="88"/>
      <c r="D45" s="137">
        <v>0</v>
      </c>
      <c r="E45" s="138"/>
      <c r="F45" s="137">
        <v>0</v>
      </c>
      <c r="G45" s="137">
        <v>0</v>
      </c>
      <c r="H45" s="139">
        <v>0</v>
      </c>
      <c r="I45" s="92" t="s">
        <v>40</v>
      </c>
    </row>
    <row r="46" spans="1:9" ht="15" customHeight="1" x14ac:dyDescent="0.25">
      <c r="A46" s="142" t="s">
        <v>36</v>
      </c>
      <c r="B46" s="143"/>
      <c r="C46" s="144"/>
      <c r="D46" s="143"/>
      <c r="E46" s="144"/>
      <c r="F46" s="144"/>
      <c r="G46" s="143"/>
      <c r="H46" s="143"/>
      <c r="I46" s="143"/>
    </row>
    <row r="47" spans="1:9" ht="15" customHeight="1" x14ac:dyDescent="0.25">
      <c r="A47" s="146"/>
      <c r="B47" s="146"/>
      <c r="C47" s="147"/>
      <c r="D47" s="64"/>
      <c r="E47" s="64"/>
      <c r="F47" s="64"/>
      <c r="G47" s="64"/>
      <c r="H47" s="64"/>
      <c r="I47" s="64"/>
    </row>
    <row r="48" spans="1:9" ht="15" customHeight="1" x14ac:dyDescent="0.25">
      <c r="A48" s="21"/>
      <c r="B48" s="21"/>
      <c r="C48" s="21"/>
      <c r="D48" s="22"/>
      <c r="E48" s="22"/>
      <c r="F48" s="22"/>
      <c r="G48" s="21"/>
      <c r="H48" s="21"/>
      <c r="I48" s="21"/>
    </row>
    <row r="49" spans="1:9" ht="15" customHeight="1" x14ac:dyDescent="0.25">
      <c r="A49" s="21"/>
      <c r="B49" s="21"/>
      <c r="C49" s="21"/>
      <c r="D49" s="21"/>
      <c r="E49" s="21"/>
      <c r="F49" s="21"/>
      <c r="G49" s="21"/>
      <c r="H49" s="21"/>
      <c r="I49" s="21"/>
    </row>
    <row r="50" spans="1:9" ht="15" customHeight="1" x14ac:dyDescent="0.25">
      <c r="A50" s="21"/>
      <c r="B50" s="21"/>
      <c r="C50" s="21"/>
      <c r="D50" s="21"/>
      <c r="E50" s="21"/>
      <c r="F50" s="21"/>
      <c r="G50" s="21"/>
      <c r="H50" s="21"/>
      <c r="I50" s="2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</sheetData>
  <mergeCells count="4">
    <mergeCell ref="A2:C4"/>
    <mergeCell ref="F2:I2"/>
    <mergeCell ref="F3:G3"/>
    <mergeCell ref="H3:I3"/>
  </mergeCells>
  <conditionalFormatting sqref="G7:G21 G23:G28 G30:G34 G36:G42 G44">
    <cfRule type="colorScale" priority="1">
      <colorScale>
        <cfvo type="min"/>
        <cfvo type="max"/>
        <color theme="2"/>
        <color theme="0" tint="-0.249977111117893"/>
      </colorScale>
    </cfRule>
  </conditionalFormatting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62404-361A-4D70-A71C-F7C9272849A4}">
  <sheetPr codeName="Tabelle11">
    <pageSetUpPr fitToPage="1"/>
  </sheetPr>
  <dimension ref="A1:O73"/>
  <sheetViews>
    <sheetView showGridLines="0" zoomScaleNormal="100" workbookViewId="0">
      <selection activeCell="A2" sqref="A2:D4"/>
    </sheetView>
  </sheetViews>
  <sheetFormatPr baseColWidth="10" defaultColWidth="10" defaultRowHeight="15.75" outlineLevelRow="1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x14ac:dyDescent="0.25">
      <c r="A1" s="394" t="s">
        <v>321</v>
      </c>
    </row>
    <row r="2" spans="1:15" ht="15" customHeight="1" x14ac:dyDescent="0.25">
      <c r="A2" s="509" t="s">
        <v>155</v>
      </c>
      <c r="B2" s="509"/>
      <c r="C2" s="509"/>
      <c r="D2" s="509"/>
      <c r="E2" s="114" t="s">
        <v>11</v>
      </c>
      <c r="F2" s="46"/>
      <c r="G2" s="507" t="s">
        <v>12</v>
      </c>
      <c r="H2" s="507"/>
      <c r="I2" s="507"/>
      <c r="J2" s="507"/>
      <c r="K2" s="46"/>
      <c r="L2" s="497" t="s">
        <v>13</v>
      </c>
      <c r="M2" s="497"/>
      <c r="N2" s="497"/>
      <c r="O2" s="497"/>
    </row>
    <row r="3" spans="1:15" ht="15" customHeight="1" x14ac:dyDescent="0.25">
      <c r="A3" s="510"/>
      <c r="B3" s="510"/>
      <c r="C3" s="510"/>
      <c r="D3" s="510"/>
      <c r="E3" s="47" t="s">
        <v>37</v>
      </c>
      <c r="F3" s="47"/>
      <c r="G3" s="508" t="s">
        <v>38</v>
      </c>
      <c r="H3" s="508" t="e">
        <v>#N/A</v>
      </c>
      <c r="I3" s="499" t="s">
        <v>14</v>
      </c>
      <c r="J3" s="499"/>
      <c r="K3" s="47"/>
      <c r="L3" s="7" t="s">
        <v>6</v>
      </c>
      <c r="M3" s="48" t="s">
        <v>7</v>
      </c>
      <c r="N3" s="511" t="s">
        <v>14</v>
      </c>
      <c r="O3" s="511"/>
    </row>
    <row r="4" spans="1:15" ht="15" customHeight="1" x14ac:dyDescent="0.25">
      <c r="A4" s="510"/>
      <c r="B4" s="510"/>
      <c r="C4" s="510"/>
      <c r="D4" s="510"/>
      <c r="E4" s="110">
        <v>2025</v>
      </c>
      <c r="F4" s="111"/>
      <c r="G4" s="110">
        <v>2024</v>
      </c>
      <c r="H4" s="110">
        <v>2025</v>
      </c>
      <c r="I4" s="11" t="s">
        <v>15</v>
      </c>
      <c r="J4" s="11" t="s">
        <v>16</v>
      </c>
      <c r="K4" s="110"/>
      <c r="L4" s="110">
        <v>2024</v>
      </c>
      <c r="M4" s="110">
        <v>2025</v>
      </c>
      <c r="N4" s="11" t="s">
        <v>15</v>
      </c>
      <c r="O4" s="11" t="s">
        <v>16</v>
      </c>
    </row>
    <row r="5" spans="1:15" ht="15" customHeight="1" outlineLevel="1" x14ac:dyDescent="0.25">
      <c r="A5" s="194" t="s">
        <v>177</v>
      </c>
      <c r="B5" s="194"/>
      <c r="C5" s="194"/>
      <c r="D5" s="194"/>
      <c r="E5" s="195">
        <v>7854.0245595799988</v>
      </c>
      <c r="F5" s="196"/>
      <c r="G5" s="195">
        <v>59547.098897230004</v>
      </c>
      <c r="H5" s="195">
        <v>62107.411066340013</v>
      </c>
      <c r="I5" s="197">
        <v>2560.3121691100096</v>
      </c>
      <c r="J5" s="198">
        <v>4.2996421597780055E-2</v>
      </c>
      <c r="K5" s="199"/>
      <c r="L5" s="195">
        <v>114268.76907929</v>
      </c>
      <c r="M5" s="195">
        <v>117398</v>
      </c>
      <c r="N5" s="197">
        <v>3129.2309207100043</v>
      </c>
      <c r="O5" s="198">
        <v>2.7384830920324843E-2</v>
      </c>
    </row>
    <row r="6" spans="1:15" ht="15" customHeight="1" outlineLevel="1" x14ac:dyDescent="0.25">
      <c r="A6" s="200"/>
      <c r="B6" s="200" t="s">
        <v>179</v>
      </c>
      <c r="C6" s="201"/>
      <c r="D6" s="200"/>
      <c r="E6" s="89">
        <v>-166.60658531000001</v>
      </c>
      <c r="F6" s="72"/>
      <c r="G6" s="202">
        <v>224.28369819000002</v>
      </c>
      <c r="H6" s="202">
        <v>394.64704993999999</v>
      </c>
      <c r="I6" s="203">
        <v>170.36335174999996</v>
      </c>
      <c r="J6" s="204">
        <v>0.7595886510025267</v>
      </c>
      <c r="K6" s="72"/>
      <c r="L6" s="202">
        <v>206.62677207999999</v>
      </c>
      <c r="M6" s="202">
        <v>0</v>
      </c>
      <c r="N6" s="203">
        <v>-206.62677207999999</v>
      </c>
      <c r="O6" s="204" t="s">
        <v>40</v>
      </c>
    </row>
    <row r="7" spans="1:15" ht="15" customHeight="1" outlineLevel="1" x14ac:dyDescent="0.25">
      <c r="A7" s="194" t="s">
        <v>180</v>
      </c>
      <c r="B7" s="194"/>
      <c r="C7" s="206"/>
      <c r="D7" s="194"/>
      <c r="E7" s="195">
        <v>8020.6311448899987</v>
      </c>
      <c r="F7" s="196"/>
      <c r="G7" s="195">
        <v>59322.81519904</v>
      </c>
      <c r="H7" s="195">
        <v>61712.764016400011</v>
      </c>
      <c r="I7" s="197">
        <v>2389.9488173600112</v>
      </c>
      <c r="J7" s="198">
        <v>4.0287178033295401E-2</v>
      </c>
      <c r="K7" s="199"/>
      <c r="L7" s="195">
        <v>114062.14230721</v>
      </c>
      <c r="M7" s="195">
        <v>117398</v>
      </c>
      <c r="N7" s="197">
        <v>3335.8576927899994</v>
      </c>
      <c r="O7" s="198">
        <v>2.9245967376321458E-2</v>
      </c>
    </row>
    <row r="8" spans="1:15" ht="3.95" customHeight="1" outlineLevel="1" x14ac:dyDescent="0.25">
      <c r="A8" s="207"/>
      <c r="B8" s="207"/>
      <c r="C8" s="207"/>
      <c r="D8" s="207"/>
      <c r="E8" s="208"/>
      <c r="F8" s="196"/>
      <c r="G8" s="208"/>
      <c r="H8" s="208"/>
      <c r="I8" s="209"/>
      <c r="J8" s="210"/>
      <c r="K8" s="199"/>
      <c r="L8" s="208"/>
      <c r="M8" s="208"/>
      <c r="N8" s="209"/>
      <c r="O8" s="210"/>
    </row>
    <row r="9" spans="1:15" ht="15" customHeight="1" outlineLevel="1" x14ac:dyDescent="0.25">
      <c r="A9" s="207"/>
      <c r="B9" s="211" t="s">
        <v>181</v>
      </c>
      <c r="C9" s="212"/>
      <c r="D9" s="211"/>
      <c r="E9" s="213">
        <v>7609.1649624999991</v>
      </c>
      <c r="F9" s="214"/>
      <c r="G9" s="213">
        <v>58512.196212540002</v>
      </c>
      <c r="H9" s="213">
        <v>60666.210973220012</v>
      </c>
      <c r="I9" s="215">
        <v>2154.0147606800092</v>
      </c>
      <c r="J9" s="216">
        <v>3.6813090263365877E-2</v>
      </c>
      <c r="K9" s="186"/>
      <c r="L9" s="213">
        <v>112885.58113929001</v>
      </c>
      <c r="M9" s="213">
        <v>115950</v>
      </c>
      <c r="N9" s="215">
        <v>3064.4188607099932</v>
      </c>
      <c r="O9" s="216">
        <v>2.714623807383143E-2</v>
      </c>
    </row>
    <row r="10" spans="1:15" ht="15" customHeight="1" outlineLevel="1" x14ac:dyDescent="0.25">
      <c r="A10" s="217"/>
      <c r="B10" s="218"/>
      <c r="C10" s="211" t="s">
        <v>182</v>
      </c>
      <c r="D10" s="219"/>
      <c r="E10" s="213">
        <v>3327.6143914900003</v>
      </c>
      <c r="F10" s="220"/>
      <c r="G10" s="221">
        <v>28483.672154</v>
      </c>
      <c r="H10" s="221">
        <v>29142.000390790003</v>
      </c>
      <c r="I10" s="215">
        <v>658.32823679000285</v>
      </c>
      <c r="J10" s="222">
        <v>2.3112477676006105E-2</v>
      </c>
      <c r="K10" s="223"/>
      <c r="L10" s="221">
        <v>60009.062490249999</v>
      </c>
      <c r="M10" s="221">
        <v>60127.1</v>
      </c>
      <c r="N10" s="215">
        <v>118.03750975000003</v>
      </c>
      <c r="O10" s="222">
        <v>1.966994731323668E-3</v>
      </c>
    </row>
    <row r="11" spans="1:15" ht="15" customHeight="1" outlineLevel="1" x14ac:dyDescent="0.25">
      <c r="A11" s="225"/>
      <c r="B11" s="225"/>
      <c r="C11" s="225"/>
      <c r="D11" s="225" t="s">
        <v>183</v>
      </c>
      <c r="E11" s="226">
        <v>-482.69193822</v>
      </c>
      <c r="F11" s="227"/>
      <c r="G11" s="226">
        <v>626.58300496000004</v>
      </c>
      <c r="H11" s="226">
        <v>-89.065079530000162</v>
      </c>
      <c r="I11" s="228">
        <v>-715.6480844900002</v>
      </c>
      <c r="J11" s="229" t="s">
        <v>40</v>
      </c>
      <c r="K11" s="230"/>
      <c r="L11" s="226">
        <v>5005.4907860599997</v>
      </c>
      <c r="M11" s="226">
        <v>4500</v>
      </c>
      <c r="N11" s="228">
        <v>-505.49078605999966</v>
      </c>
      <c r="O11" s="229">
        <v>-0.10098725732704616</v>
      </c>
    </row>
    <row r="12" spans="1:15" ht="15" customHeight="1" outlineLevel="1" x14ac:dyDescent="0.25">
      <c r="A12" s="225"/>
      <c r="B12" s="225"/>
      <c r="C12" s="225"/>
      <c r="D12" s="225" t="s">
        <v>184</v>
      </c>
      <c r="E12" s="226">
        <v>3483.2744447099999</v>
      </c>
      <c r="F12" s="227"/>
      <c r="G12" s="226">
        <v>20452.779596289998</v>
      </c>
      <c r="H12" s="226">
        <v>21574.049265670001</v>
      </c>
      <c r="I12" s="228">
        <v>1121.2696693800026</v>
      </c>
      <c r="J12" s="229">
        <v>5.4822361141729337E-2</v>
      </c>
      <c r="K12" s="230"/>
      <c r="L12" s="226">
        <v>36214.246026519999</v>
      </c>
      <c r="M12" s="226">
        <v>37200</v>
      </c>
      <c r="N12" s="228">
        <v>985.75397348000115</v>
      </c>
      <c r="O12" s="229">
        <v>2.7220060656740541E-2</v>
      </c>
    </row>
    <row r="13" spans="1:15" ht="15" customHeight="1" outlineLevel="1" x14ac:dyDescent="0.25">
      <c r="A13" s="225"/>
      <c r="B13" s="225"/>
      <c r="C13" s="225"/>
      <c r="D13" s="225" t="s">
        <v>185</v>
      </c>
      <c r="E13" s="226">
        <v>0</v>
      </c>
      <c r="F13" s="227"/>
      <c r="G13" s="226">
        <v>0</v>
      </c>
      <c r="H13" s="226">
        <v>0</v>
      </c>
      <c r="I13" s="228">
        <v>0</v>
      </c>
      <c r="J13" s="229" t="s">
        <v>40</v>
      </c>
      <c r="K13" s="230"/>
      <c r="L13" s="226">
        <v>0</v>
      </c>
      <c r="M13" s="226">
        <v>0</v>
      </c>
      <c r="N13" s="228">
        <v>0</v>
      </c>
      <c r="O13" s="229" t="s">
        <v>40</v>
      </c>
    </row>
    <row r="14" spans="1:15" ht="15" customHeight="1" outlineLevel="1" x14ac:dyDescent="0.25">
      <c r="A14" s="225"/>
      <c r="B14" s="225"/>
      <c r="C14" s="225"/>
      <c r="D14" s="225" t="s">
        <v>187</v>
      </c>
      <c r="E14" s="226">
        <v>521.70609452999997</v>
      </c>
      <c r="F14" s="227"/>
      <c r="G14" s="226">
        <v>2810.9942932700001</v>
      </c>
      <c r="H14" s="226">
        <v>3478.8579779000002</v>
      </c>
      <c r="I14" s="228">
        <v>667.86368463000008</v>
      </c>
      <c r="J14" s="229">
        <v>0.23758984008931638</v>
      </c>
      <c r="K14" s="230"/>
      <c r="L14" s="226">
        <v>5635.0922856399993</v>
      </c>
      <c r="M14" s="226">
        <v>5500</v>
      </c>
      <c r="N14" s="228">
        <v>-135.09228563999932</v>
      </c>
      <c r="O14" s="229">
        <v>-2.3973393653952568E-2</v>
      </c>
    </row>
    <row r="15" spans="1:15" ht="15" customHeight="1" outlineLevel="1" x14ac:dyDescent="0.25">
      <c r="A15" s="225"/>
      <c r="B15" s="225"/>
      <c r="C15" s="225"/>
      <c r="D15" s="231" t="s">
        <v>189</v>
      </c>
      <c r="E15" s="232">
        <v>387.44490159999998</v>
      </c>
      <c r="F15" s="233"/>
      <c r="G15" s="232">
        <v>2193.7668953100001</v>
      </c>
      <c r="H15" s="232">
        <v>2348.77893885</v>
      </c>
      <c r="I15" s="234">
        <v>155.01204353999992</v>
      </c>
      <c r="J15" s="235">
        <v>7.0660216393727326E-2</v>
      </c>
      <c r="K15" s="236"/>
      <c r="L15" s="232">
        <v>3370.0371527399998</v>
      </c>
      <c r="M15" s="232">
        <v>0</v>
      </c>
      <c r="N15" s="234">
        <v>-3370.0371527399998</v>
      </c>
      <c r="O15" s="235" t="s">
        <v>40</v>
      </c>
    </row>
    <row r="16" spans="1:15" ht="15" customHeight="1" outlineLevel="1" x14ac:dyDescent="0.25">
      <c r="A16" s="225"/>
      <c r="B16" s="225"/>
      <c r="C16" s="225"/>
      <c r="D16" s="231" t="s">
        <v>191</v>
      </c>
      <c r="E16" s="232">
        <v>134.26119292999999</v>
      </c>
      <c r="F16" s="233"/>
      <c r="G16" s="232">
        <v>617.22739795999996</v>
      </c>
      <c r="H16" s="232">
        <v>1130.0790390499999</v>
      </c>
      <c r="I16" s="234">
        <v>512.85164108999993</v>
      </c>
      <c r="J16" s="235">
        <v>0.83089578133606401</v>
      </c>
      <c r="K16" s="236"/>
      <c r="L16" s="232">
        <v>2265.0551329</v>
      </c>
      <c r="M16" s="232">
        <v>0</v>
      </c>
      <c r="N16" s="234">
        <v>-2265.0551329</v>
      </c>
      <c r="O16" s="235" t="s">
        <v>40</v>
      </c>
    </row>
    <row r="17" spans="1:15" ht="15" customHeight="1" outlineLevel="1" x14ac:dyDescent="0.25">
      <c r="A17" s="225"/>
      <c r="B17" s="225"/>
      <c r="C17" s="225"/>
      <c r="D17" s="225" t="s">
        <v>192</v>
      </c>
      <c r="E17" s="226">
        <v>-227.17456059</v>
      </c>
      <c r="F17" s="227"/>
      <c r="G17" s="226">
        <v>4253.9344904099999</v>
      </c>
      <c r="H17" s="226">
        <v>3971.7065850600006</v>
      </c>
      <c r="I17" s="228">
        <v>-282.22790534999922</v>
      </c>
      <c r="J17" s="229">
        <v>-6.6345146119727305E-2</v>
      </c>
      <c r="K17" s="230"/>
      <c r="L17" s="226">
        <v>12657.8446073</v>
      </c>
      <c r="M17" s="226">
        <v>12100</v>
      </c>
      <c r="N17" s="228">
        <v>-557.84460729999955</v>
      </c>
      <c r="O17" s="229">
        <v>-4.4071058273087105E-2</v>
      </c>
    </row>
    <row r="18" spans="1:15" ht="15" customHeight="1" outlineLevel="1" x14ac:dyDescent="0.25">
      <c r="A18" s="225"/>
      <c r="B18" s="225"/>
      <c r="C18" s="225"/>
      <c r="D18" s="225" t="s">
        <v>193</v>
      </c>
      <c r="E18" s="226">
        <v>-5.6732520000000002E-2</v>
      </c>
      <c r="F18" s="227"/>
      <c r="G18" s="226">
        <v>205.91232540999999</v>
      </c>
      <c r="H18" s="226">
        <v>35.180515380000003</v>
      </c>
      <c r="I18" s="228">
        <v>-170.73181002999999</v>
      </c>
      <c r="J18" s="229">
        <v>-0.82914808372956439</v>
      </c>
      <c r="K18" s="230"/>
      <c r="L18" s="226">
        <v>271.92058836000001</v>
      </c>
      <c r="M18" s="226">
        <v>250</v>
      </c>
      <c r="N18" s="228">
        <v>-21.920588360000011</v>
      </c>
      <c r="O18" s="229">
        <v>-8.0613933987885411E-2</v>
      </c>
    </row>
    <row r="19" spans="1:15" ht="15" customHeight="1" outlineLevel="1" x14ac:dyDescent="0.25">
      <c r="A19" s="225"/>
      <c r="B19" s="225"/>
      <c r="C19" s="225"/>
      <c r="D19" s="225" t="s">
        <v>194</v>
      </c>
      <c r="E19" s="226">
        <v>6.9549699699999996</v>
      </c>
      <c r="F19" s="227"/>
      <c r="G19" s="226">
        <v>6.2142222499999997</v>
      </c>
      <c r="H19" s="226">
        <v>38.760809119999998</v>
      </c>
      <c r="I19" s="228">
        <v>32.546586869999999</v>
      </c>
      <c r="J19" s="229">
        <v>5.2374352832327489</v>
      </c>
      <c r="K19" s="230"/>
      <c r="L19" s="226">
        <v>29.94965616</v>
      </c>
      <c r="M19" s="226">
        <v>30</v>
      </c>
      <c r="N19" s="228">
        <v>5.0343840000000029E-2</v>
      </c>
      <c r="O19" s="229">
        <v>1.6809488473272793E-3</v>
      </c>
    </row>
    <row r="20" spans="1:15" ht="15" customHeight="1" outlineLevel="1" x14ac:dyDescent="0.25">
      <c r="A20" s="225"/>
      <c r="B20" s="225"/>
      <c r="C20" s="225"/>
      <c r="D20" s="225" t="s">
        <v>195</v>
      </c>
      <c r="E20" s="226">
        <v>5.2703400000000001E-3</v>
      </c>
      <c r="F20" s="227"/>
      <c r="G20" s="226">
        <v>-0.26773636000000001</v>
      </c>
      <c r="H20" s="226">
        <v>2.7153699999999991E-3</v>
      </c>
      <c r="I20" s="228">
        <v>0.27045173</v>
      </c>
      <c r="J20" s="229" t="s">
        <v>40</v>
      </c>
      <c r="K20" s="230"/>
      <c r="L20" s="226">
        <v>-0.24857008</v>
      </c>
      <c r="M20" s="226">
        <v>0.1</v>
      </c>
      <c r="N20" s="228">
        <v>0.34857008</v>
      </c>
      <c r="O20" s="229" t="s">
        <v>40</v>
      </c>
    </row>
    <row r="21" spans="1:15" ht="15" customHeight="1" outlineLevel="1" x14ac:dyDescent="0.25">
      <c r="A21" s="225"/>
      <c r="B21" s="225"/>
      <c r="C21" s="225"/>
      <c r="D21" s="225" t="s">
        <v>196</v>
      </c>
      <c r="E21" s="226">
        <v>0</v>
      </c>
      <c r="F21" s="227"/>
      <c r="G21" s="226">
        <v>3.7314015300000003</v>
      </c>
      <c r="H21" s="226">
        <v>0</v>
      </c>
      <c r="I21" s="228">
        <v>-3.7314015300000003</v>
      </c>
      <c r="J21" s="229" t="s">
        <v>40</v>
      </c>
      <c r="K21" s="230"/>
      <c r="L21" s="226">
        <v>3.7667773200000001</v>
      </c>
      <c r="M21" s="226">
        <v>0</v>
      </c>
      <c r="N21" s="228">
        <v>-3.7667773200000001</v>
      </c>
      <c r="O21" s="229" t="s">
        <v>40</v>
      </c>
    </row>
    <row r="22" spans="1:15" ht="15" customHeight="1" outlineLevel="1" x14ac:dyDescent="0.25">
      <c r="A22" s="225"/>
      <c r="B22" s="225"/>
      <c r="C22" s="225"/>
      <c r="D22" s="225" t="s">
        <v>197</v>
      </c>
      <c r="E22" s="226">
        <v>0.36894584000000002</v>
      </c>
      <c r="F22" s="227"/>
      <c r="G22" s="226">
        <v>17.024647639999998</v>
      </c>
      <c r="H22" s="226">
        <v>17.606098989999996</v>
      </c>
      <c r="I22" s="228">
        <v>0.58145134999999826</v>
      </c>
      <c r="J22" s="229">
        <v>3.4153502750556619E-2</v>
      </c>
      <c r="K22" s="230"/>
      <c r="L22" s="226">
        <v>33.095958809999999</v>
      </c>
      <c r="M22" s="226">
        <v>35</v>
      </c>
      <c r="N22" s="228">
        <v>1.9040411900000009</v>
      </c>
      <c r="O22" s="229">
        <v>5.7530926991143483E-2</v>
      </c>
    </row>
    <row r="23" spans="1:15" ht="15" customHeight="1" outlineLevel="1" x14ac:dyDescent="0.25">
      <c r="A23" s="225"/>
      <c r="B23" s="225"/>
      <c r="C23" s="225"/>
      <c r="D23" s="225" t="s">
        <v>198</v>
      </c>
      <c r="E23" s="226">
        <v>1.5798159999999999E-2</v>
      </c>
      <c r="F23" s="227"/>
      <c r="G23" s="226">
        <v>3.6540313900000005</v>
      </c>
      <c r="H23" s="226">
        <v>2.7266091100000001</v>
      </c>
      <c r="I23" s="228">
        <v>-0.92742228000000049</v>
      </c>
      <c r="J23" s="229">
        <v>-0.25380796742416611</v>
      </c>
      <c r="K23" s="230"/>
      <c r="L23" s="226">
        <v>6.9387444599999997</v>
      </c>
      <c r="M23" s="226">
        <v>7</v>
      </c>
      <c r="N23" s="228">
        <v>6.125554000000033E-2</v>
      </c>
      <c r="O23" s="229">
        <v>8.8280437985750471E-3</v>
      </c>
    </row>
    <row r="24" spans="1:15" ht="15" customHeight="1" outlineLevel="1" x14ac:dyDescent="0.25">
      <c r="A24" s="225"/>
      <c r="B24" s="225"/>
      <c r="C24" s="225"/>
      <c r="D24" s="225" t="s">
        <v>199</v>
      </c>
      <c r="E24" s="226">
        <v>25.21209927</v>
      </c>
      <c r="F24" s="227"/>
      <c r="G24" s="226">
        <v>103.11187720999999</v>
      </c>
      <c r="H24" s="226">
        <v>112.17489371999999</v>
      </c>
      <c r="I24" s="228">
        <v>9.0630165099999971</v>
      </c>
      <c r="J24" s="229">
        <v>8.7894981210962175E-2</v>
      </c>
      <c r="K24" s="230"/>
      <c r="L24" s="226">
        <v>150.96562969999999</v>
      </c>
      <c r="M24" s="226">
        <v>205</v>
      </c>
      <c r="N24" s="228">
        <v>54.034370300000006</v>
      </c>
      <c r="O24" s="229">
        <v>0.35792498204642675</v>
      </c>
    </row>
    <row r="25" spans="1:15" ht="15" customHeight="1" outlineLevel="1" x14ac:dyDescent="0.25">
      <c r="A25" s="225"/>
      <c r="B25" s="225"/>
      <c r="C25" s="225"/>
      <c r="D25" s="225" t="s">
        <v>201</v>
      </c>
      <c r="E25" s="226">
        <v>0</v>
      </c>
      <c r="F25" s="227"/>
      <c r="G25" s="226">
        <v>0</v>
      </c>
      <c r="H25" s="226">
        <v>0</v>
      </c>
      <c r="I25" s="228">
        <v>0</v>
      </c>
      <c r="J25" s="229" t="s">
        <v>40</v>
      </c>
      <c r="K25" s="230"/>
      <c r="L25" s="226">
        <v>0</v>
      </c>
      <c r="M25" s="226">
        <v>300</v>
      </c>
      <c r="N25" s="228">
        <v>300</v>
      </c>
      <c r="O25" s="229" t="s">
        <v>40</v>
      </c>
    </row>
    <row r="26" spans="1:15" ht="15" customHeight="1" outlineLevel="1" x14ac:dyDescent="0.25">
      <c r="A26" s="217"/>
      <c r="B26" s="217"/>
      <c r="C26" s="211" t="s">
        <v>202</v>
      </c>
      <c r="D26" s="211"/>
      <c r="E26" s="213">
        <v>4179.4011364099988</v>
      </c>
      <c r="F26" s="220"/>
      <c r="G26" s="213">
        <v>29617.81109648</v>
      </c>
      <c r="H26" s="213">
        <v>31064.564415310007</v>
      </c>
      <c r="I26" s="215">
        <v>1446.7533188300076</v>
      </c>
      <c r="J26" s="237">
        <v>4.8847408544716808E-2</v>
      </c>
      <c r="K26" s="223"/>
      <c r="L26" s="213">
        <v>52142.852645070008</v>
      </c>
      <c r="M26" s="213">
        <v>54946.5</v>
      </c>
      <c r="N26" s="215">
        <v>2803.6473549299917</v>
      </c>
      <c r="O26" s="237">
        <v>5.3768584047636958E-2</v>
      </c>
    </row>
    <row r="27" spans="1:15" ht="15" customHeight="1" outlineLevel="1" x14ac:dyDescent="0.25">
      <c r="A27" s="225"/>
      <c r="B27" s="225"/>
      <c r="C27" s="225"/>
      <c r="D27" s="225" t="s">
        <v>203</v>
      </c>
      <c r="E27" s="226">
        <v>2953.45727721</v>
      </c>
      <c r="F27" s="227"/>
      <c r="G27" s="226">
        <v>22132.829641400003</v>
      </c>
      <c r="H27" s="226">
        <v>22916.25524798</v>
      </c>
      <c r="I27" s="228">
        <v>783.42560657999638</v>
      </c>
      <c r="J27" s="229">
        <v>3.5396540761990058E-2</v>
      </c>
      <c r="K27" s="230"/>
      <c r="L27" s="226">
        <v>38628.155422529999</v>
      </c>
      <c r="M27" s="226">
        <v>40100</v>
      </c>
      <c r="N27" s="228">
        <v>1471.8445774700012</v>
      </c>
      <c r="O27" s="229">
        <v>3.8102895708334694E-2</v>
      </c>
    </row>
    <row r="28" spans="1:15" ht="15" customHeight="1" outlineLevel="1" x14ac:dyDescent="0.25">
      <c r="A28" s="225"/>
      <c r="B28" s="225"/>
      <c r="C28" s="225"/>
      <c r="D28" s="225" t="s">
        <v>204</v>
      </c>
      <c r="E28" s="226">
        <v>198.73564143999999</v>
      </c>
      <c r="F28" s="227"/>
      <c r="G28" s="226">
        <v>1204.51033155</v>
      </c>
      <c r="H28" s="226">
        <v>1248.1385167799999</v>
      </c>
      <c r="I28" s="228">
        <v>43.628185229999872</v>
      </c>
      <c r="J28" s="229">
        <v>3.6220681622429751E-2</v>
      </c>
      <c r="K28" s="230"/>
      <c r="L28" s="226">
        <v>2126.07126948</v>
      </c>
      <c r="M28" s="226">
        <v>2200</v>
      </c>
      <c r="N28" s="228">
        <v>73.928730520000045</v>
      </c>
      <c r="O28" s="229">
        <v>3.4772461102906327E-2</v>
      </c>
    </row>
    <row r="29" spans="1:15" ht="15" customHeight="1" outlineLevel="1" x14ac:dyDescent="0.25">
      <c r="A29" s="225"/>
      <c r="B29" s="225"/>
      <c r="C29" s="225"/>
      <c r="D29" s="225" t="s">
        <v>205</v>
      </c>
      <c r="E29" s="226">
        <v>16.57639781</v>
      </c>
      <c r="F29" s="227"/>
      <c r="G29" s="226">
        <v>109.88523787</v>
      </c>
      <c r="H29" s="226">
        <v>103.07350930000001</v>
      </c>
      <c r="I29" s="228">
        <v>-6.8117285699999854</v>
      </c>
      <c r="J29" s="229">
        <v>-6.1989478314262936E-2</v>
      </c>
      <c r="K29" s="230"/>
      <c r="L29" s="226">
        <v>191.52923597</v>
      </c>
      <c r="M29" s="226">
        <v>195</v>
      </c>
      <c r="N29" s="228">
        <v>3.470764029999998</v>
      </c>
      <c r="O29" s="229">
        <v>1.8121327600051806E-2</v>
      </c>
    </row>
    <row r="30" spans="1:15" ht="15" customHeight="1" outlineLevel="1" x14ac:dyDescent="0.25">
      <c r="A30" s="225"/>
      <c r="B30" s="225"/>
      <c r="C30" s="225"/>
      <c r="D30" s="225" t="s">
        <v>206</v>
      </c>
      <c r="E30" s="226">
        <v>13.64860505</v>
      </c>
      <c r="F30" s="227"/>
      <c r="G30" s="226">
        <v>90.770359639999995</v>
      </c>
      <c r="H30" s="226">
        <v>85.758815979999994</v>
      </c>
      <c r="I30" s="228">
        <v>-5.011543660000001</v>
      </c>
      <c r="J30" s="229">
        <v>-5.5211235031744299E-2</v>
      </c>
      <c r="K30" s="230"/>
      <c r="L30" s="226">
        <v>154.26559877</v>
      </c>
      <c r="M30" s="226">
        <v>155</v>
      </c>
      <c r="N30" s="228">
        <v>0.73440123000000312</v>
      </c>
      <c r="O30" s="229">
        <v>4.7606286550960775E-3</v>
      </c>
    </row>
    <row r="31" spans="1:15" ht="15" customHeight="1" outlineLevel="1" x14ac:dyDescent="0.25">
      <c r="A31" s="225"/>
      <c r="B31" s="225"/>
      <c r="C31" s="225"/>
      <c r="D31" s="225" t="s">
        <v>207</v>
      </c>
      <c r="E31" s="226">
        <v>0.27860454000000001</v>
      </c>
      <c r="F31" s="227"/>
      <c r="G31" s="226">
        <v>1.0966213</v>
      </c>
      <c r="H31" s="226">
        <v>1.0507099600000001</v>
      </c>
      <c r="I31" s="228">
        <v>-4.5911339999999967E-2</v>
      </c>
      <c r="J31" s="229">
        <v>-4.186617567979023E-2</v>
      </c>
      <c r="K31" s="230"/>
      <c r="L31" s="226">
        <v>1.9115841499999999</v>
      </c>
      <c r="M31" s="226">
        <v>2</v>
      </c>
      <c r="N31" s="228">
        <v>8.8415850000000074E-2</v>
      </c>
      <c r="O31" s="229">
        <v>4.6252659083828584E-2</v>
      </c>
    </row>
    <row r="32" spans="1:15" ht="15" customHeight="1" outlineLevel="1" x14ac:dyDescent="0.25">
      <c r="A32" s="225"/>
      <c r="B32" s="225"/>
      <c r="C32" s="225"/>
      <c r="D32" s="225" t="s">
        <v>208</v>
      </c>
      <c r="E32" s="226">
        <v>12.107408019999999</v>
      </c>
      <c r="F32" s="227"/>
      <c r="G32" s="226">
        <v>68.574794580000002</v>
      </c>
      <c r="H32" s="226">
        <v>76.17743772</v>
      </c>
      <c r="I32" s="228">
        <v>7.6026431399999979</v>
      </c>
      <c r="J32" s="229">
        <v>0.11086643695491771</v>
      </c>
      <c r="K32" s="230"/>
      <c r="L32" s="226">
        <v>124.13110519</v>
      </c>
      <c r="M32" s="226">
        <v>130</v>
      </c>
      <c r="N32" s="228">
        <v>5.8688948100000005</v>
      </c>
      <c r="O32" s="229">
        <v>4.7279807917740113E-2</v>
      </c>
    </row>
    <row r="33" spans="1:15" ht="15" customHeight="1" outlineLevel="1" x14ac:dyDescent="0.25">
      <c r="A33" s="225"/>
      <c r="B33" s="225"/>
      <c r="C33" s="225"/>
      <c r="D33" s="225" t="s">
        <v>209</v>
      </c>
      <c r="E33" s="226">
        <v>319.57776496999998</v>
      </c>
      <c r="F33" s="227"/>
      <c r="G33" s="226">
        <v>2149.54086641</v>
      </c>
      <c r="H33" s="226">
        <v>2093.1543849899999</v>
      </c>
      <c r="I33" s="228">
        <v>-56.386481420000109</v>
      </c>
      <c r="J33" s="229">
        <v>-2.6231872257526545E-2</v>
      </c>
      <c r="K33" s="230"/>
      <c r="L33" s="226">
        <v>3803.7219475500001</v>
      </c>
      <c r="M33" s="226">
        <v>3700</v>
      </c>
      <c r="N33" s="228">
        <v>-103.7219475500001</v>
      </c>
      <c r="O33" s="229">
        <v>-2.7268540913409356E-2</v>
      </c>
    </row>
    <row r="34" spans="1:15" ht="15" customHeight="1" outlineLevel="1" x14ac:dyDescent="0.25">
      <c r="A34" s="225"/>
      <c r="B34" s="225"/>
      <c r="C34" s="225"/>
      <c r="D34" s="225" t="s">
        <v>210</v>
      </c>
      <c r="E34" s="226">
        <v>55.276072040000003</v>
      </c>
      <c r="F34" s="227"/>
      <c r="G34" s="226">
        <v>24.396803900000002</v>
      </c>
      <c r="H34" s="226">
        <v>500.62963546000003</v>
      </c>
      <c r="I34" s="228">
        <v>476.23283156000002</v>
      </c>
      <c r="J34" s="229" t="s">
        <v>40</v>
      </c>
      <c r="K34" s="230"/>
      <c r="L34" s="226">
        <v>32.766137550000003</v>
      </c>
      <c r="M34" s="226">
        <v>1000</v>
      </c>
      <c r="N34" s="228">
        <v>967.23386244999995</v>
      </c>
      <c r="O34" s="229" t="s">
        <v>40</v>
      </c>
    </row>
    <row r="35" spans="1:15" ht="15" customHeight="1" outlineLevel="1" x14ac:dyDescent="0.25">
      <c r="A35" s="225"/>
      <c r="B35" s="225"/>
      <c r="C35" s="225"/>
      <c r="D35" s="225" t="s">
        <v>211</v>
      </c>
      <c r="E35" s="226">
        <v>49.365397199999997</v>
      </c>
      <c r="F35" s="227"/>
      <c r="G35" s="226">
        <v>321.98995635999995</v>
      </c>
      <c r="H35" s="226">
        <v>308.36344036000003</v>
      </c>
      <c r="I35" s="228">
        <v>-13.626515999999924</v>
      </c>
      <c r="J35" s="229">
        <v>-4.2319692682478705E-2</v>
      </c>
      <c r="K35" s="230"/>
      <c r="L35" s="226">
        <v>541.01176076000002</v>
      </c>
      <c r="M35" s="226">
        <v>530</v>
      </c>
      <c r="N35" s="228">
        <v>-11.011760760000016</v>
      </c>
      <c r="O35" s="229">
        <v>-2.0354013643864133E-2</v>
      </c>
    </row>
    <row r="36" spans="1:15" ht="15" customHeight="1" outlineLevel="1" x14ac:dyDescent="0.25">
      <c r="A36" s="225"/>
      <c r="B36" s="225"/>
      <c r="C36" s="225"/>
      <c r="D36" s="225" t="s">
        <v>212</v>
      </c>
      <c r="E36" s="226">
        <v>1.3489385299999999</v>
      </c>
      <c r="F36" s="227"/>
      <c r="G36" s="226">
        <v>29.428086960000005</v>
      </c>
      <c r="H36" s="226">
        <v>29.850430859999996</v>
      </c>
      <c r="I36" s="228">
        <v>0.42234389999999067</v>
      </c>
      <c r="J36" s="229">
        <v>1.4351728013243248E-2</v>
      </c>
      <c r="K36" s="230"/>
      <c r="L36" s="226">
        <v>58.626305780000003</v>
      </c>
      <c r="M36" s="226">
        <v>59</v>
      </c>
      <c r="N36" s="228">
        <v>0.3736942199999973</v>
      </c>
      <c r="O36" s="229">
        <v>6.3741730785888961E-3</v>
      </c>
    </row>
    <row r="37" spans="1:15" ht="15" customHeight="1" outlineLevel="1" x14ac:dyDescent="0.25">
      <c r="A37" s="225"/>
      <c r="B37" s="225"/>
      <c r="C37" s="225"/>
      <c r="D37" s="225" t="s">
        <v>213</v>
      </c>
      <c r="E37" s="226">
        <v>239.40499732000001</v>
      </c>
      <c r="F37" s="227"/>
      <c r="G37" s="226">
        <v>1471.01856574</v>
      </c>
      <c r="H37" s="226">
        <v>1495.5042159200002</v>
      </c>
      <c r="I37" s="228">
        <v>24.485650180000221</v>
      </c>
      <c r="J37" s="229">
        <v>1.6645371275570975E-2</v>
      </c>
      <c r="K37" s="230"/>
      <c r="L37" s="226">
        <v>2777.0807694</v>
      </c>
      <c r="M37" s="226">
        <v>2875</v>
      </c>
      <c r="N37" s="228">
        <v>97.919230599999992</v>
      </c>
      <c r="O37" s="229">
        <v>3.5259770503958343E-2</v>
      </c>
    </row>
    <row r="38" spans="1:15" ht="15" customHeight="1" outlineLevel="1" x14ac:dyDescent="0.25">
      <c r="A38" s="225"/>
      <c r="B38" s="225"/>
      <c r="C38" s="225"/>
      <c r="D38" s="225" t="s">
        <v>214</v>
      </c>
      <c r="E38" s="226">
        <v>120.1827043</v>
      </c>
      <c r="F38" s="227"/>
      <c r="G38" s="226">
        <v>850.31228711999995</v>
      </c>
      <c r="H38" s="226">
        <v>892.26245159999985</v>
      </c>
      <c r="I38" s="228">
        <v>41.950164479999899</v>
      </c>
      <c r="J38" s="229">
        <v>4.9335009167143395E-2</v>
      </c>
      <c r="K38" s="230"/>
      <c r="L38" s="226">
        <v>1559.6761754900001</v>
      </c>
      <c r="M38" s="226">
        <v>1600</v>
      </c>
      <c r="N38" s="228">
        <v>40.323824509999895</v>
      </c>
      <c r="O38" s="229">
        <v>2.5853972217874999E-2</v>
      </c>
    </row>
    <row r="39" spans="1:15" ht="15" customHeight="1" outlineLevel="1" x14ac:dyDescent="0.25">
      <c r="A39" s="225"/>
      <c r="B39" s="225"/>
      <c r="C39" s="225"/>
      <c r="D39" s="225" t="s">
        <v>215</v>
      </c>
      <c r="E39" s="226">
        <v>15.056774450000001</v>
      </c>
      <c r="F39" s="227"/>
      <c r="G39" s="226">
        <v>87.647742749999992</v>
      </c>
      <c r="H39" s="226">
        <v>92.978832679999996</v>
      </c>
      <c r="I39" s="228">
        <v>5.3310899300000045</v>
      </c>
      <c r="J39" s="229">
        <v>6.0824041358441105E-2</v>
      </c>
      <c r="K39" s="230"/>
      <c r="L39" s="226">
        <v>168.33031496999999</v>
      </c>
      <c r="M39" s="226">
        <v>180</v>
      </c>
      <c r="N39" s="228">
        <v>11.669685030000011</v>
      </c>
      <c r="O39" s="229">
        <v>6.9326104641815656E-2</v>
      </c>
    </row>
    <row r="40" spans="1:15" ht="15" customHeight="1" outlineLevel="1" x14ac:dyDescent="0.25">
      <c r="A40" s="225"/>
      <c r="B40" s="225"/>
      <c r="C40" s="225"/>
      <c r="D40" s="225" t="s">
        <v>216</v>
      </c>
      <c r="E40" s="226">
        <v>105.60011426</v>
      </c>
      <c r="F40" s="227"/>
      <c r="G40" s="226">
        <v>602.39787653999997</v>
      </c>
      <c r="H40" s="226">
        <v>714.24312534000001</v>
      </c>
      <c r="I40" s="228">
        <v>111.84524880000004</v>
      </c>
      <c r="J40" s="229">
        <v>0.18566673814059076</v>
      </c>
      <c r="K40" s="230"/>
      <c r="L40" s="226">
        <v>1116.03305942</v>
      </c>
      <c r="M40" s="226">
        <v>1300</v>
      </c>
      <c r="N40" s="228">
        <v>183.96694058000003</v>
      </c>
      <c r="O40" s="229">
        <v>0.16484004575599864</v>
      </c>
    </row>
    <row r="41" spans="1:15" ht="15" customHeight="1" outlineLevel="1" x14ac:dyDescent="0.25">
      <c r="A41" s="225"/>
      <c r="B41" s="225"/>
      <c r="C41" s="225"/>
      <c r="D41" s="225" t="s">
        <v>218</v>
      </c>
      <c r="E41" s="226">
        <v>69.884936939999989</v>
      </c>
      <c r="F41" s="227"/>
      <c r="G41" s="226">
        <v>385.14894437000004</v>
      </c>
      <c r="H41" s="226">
        <v>416.40662528000007</v>
      </c>
      <c r="I41" s="228">
        <v>31.257680910000033</v>
      </c>
      <c r="J41" s="229">
        <v>8.1157384349395567E-2</v>
      </c>
      <c r="K41" s="230"/>
      <c r="L41" s="226">
        <v>700.31201483999996</v>
      </c>
      <c r="M41" s="226">
        <v>750.5</v>
      </c>
      <c r="N41" s="228">
        <v>50.187985160000039</v>
      </c>
      <c r="O41" s="229">
        <v>7.1665177944243208E-2</v>
      </c>
    </row>
    <row r="42" spans="1:15" ht="15" customHeight="1" outlineLevel="1" x14ac:dyDescent="0.25">
      <c r="A42" s="225"/>
      <c r="B42" s="225"/>
      <c r="C42" s="225"/>
      <c r="D42" s="225" t="s">
        <v>219</v>
      </c>
      <c r="E42" s="226">
        <v>7.9993887299999997</v>
      </c>
      <c r="F42" s="227"/>
      <c r="G42" s="226">
        <v>58.061080479999994</v>
      </c>
      <c r="H42" s="226">
        <v>56.975581619999993</v>
      </c>
      <c r="I42" s="228">
        <v>-1.0854988600000013</v>
      </c>
      <c r="J42" s="229">
        <v>-1.8695808810756054E-2</v>
      </c>
      <c r="K42" s="230"/>
      <c r="L42" s="226">
        <v>97.712002920000003</v>
      </c>
      <c r="M42" s="226">
        <v>100</v>
      </c>
      <c r="N42" s="228">
        <v>2.2879970799999967</v>
      </c>
      <c r="O42" s="229">
        <v>2.3415721831771874E-2</v>
      </c>
    </row>
    <row r="43" spans="1:15" ht="15" customHeight="1" outlineLevel="1" x14ac:dyDescent="0.25">
      <c r="A43" s="225"/>
      <c r="B43" s="225"/>
      <c r="C43" s="225"/>
      <c r="D43" s="225" t="s">
        <v>220</v>
      </c>
      <c r="E43" s="226">
        <v>0.90011359999999996</v>
      </c>
      <c r="F43" s="227"/>
      <c r="G43" s="226">
        <v>30.201899510000001</v>
      </c>
      <c r="H43" s="226">
        <v>33.741453479999997</v>
      </c>
      <c r="I43" s="228">
        <v>3.5395539699999965</v>
      </c>
      <c r="J43" s="229">
        <v>0.11719640245899221</v>
      </c>
      <c r="K43" s="230"/>
      <c r="L43" s="226">
        <v>61.517940300000006</v>
      </c>
      <c r="M43" s="226">
        <v>70</v>
      </c>
      <c r="N43" s="228">
        <v>8.4820596999999935</v>
      </c>
      <c r="O43" s="229">
        <v>0.13787944880202674</v>
      </c>
    </row>
    <row r="44" spans="1:15" ht="15" customHeight="1" outlineLevel="1" x14ac:dyDescent="0.25">
      <c r="A44" s="217"/>
      <c r="B44" s="217"/>
      <c r="C44" s="211" t="s">
        <v>221</v>
      </c>
      <c r="D44" s="211"/>
      <c r="E44" s="213">
        <v>102.14943459999998</v>
      </c>
      <c r="F44" s="220"/>
      <c r="G44" s="213">
        <v>410.71296206000005</v>
      </c>
      <c r="H44" s="213">
        <v>459.64616711999997</v>
      </c>
      <c r="I44" s="215">
        <v>48.933205059999921</v>
      </c>
      <c r="J44" s="237">
        <v>0.11914210064023112</v>
      </c>
      <c r="K44" s="223"/>
      <c r="L44" s="213">
        <v>733.66600397000002</v>
      </c>
      <c r="M44" s="213">
        <v>876.4</v>
      </c>
      <c r="N44" s="215">
        <v>142.73399602999996</v>
      </c>
      <c r="O44" s="237">
        <v>0.19454901175417749</v>
      </c>
    </row>
    <row r="45" spans="1:15" ht="15" customHeight="1" outlineLevel="1" x14ac:dyDescent="0.25">
      <c r="A45" s="225"/>
      <c r="B45" s="225"/>
      <c r="C45" s="225"/>
      <c r="D45" s="225" t="s">
        <v>222</v>
      </c>
      <c r="E45" s="226">
        <v>89.823495149999985</v>
      </c>
      <c r="F45" s="227"/>
      <c r="G45" s="226">
        <v>361.68473055000004</v>
      </c>
      <c r="H45" s="226">
        <v>398.63405478999999</v>
      </c>
      <c r="I45" s="228">
        <v>36.949324239999953</v>
      </c>
      <c r="J45" s="229">
        <v>0.10215892770428137</v>
      </c>
      <c r="K45" s="230"/>
      <c r="L45" s="226">
        <v>610.73082511000007</v>
      </c>
      <c r="M45" s="226">
        <v>730</v>
      </c>
      <c r="N45" s="228">
        <v>119.26917488999993</v>
      </c>
      <c r="O45" s="229">
        <v>0.19528926654147205</v>
      </c>
    </row>
    <row r="46" spans="1:15" ht="15" customHeight="1" outlineLevel="1" x14ac:dyDescent="0.25">
      <c r="A46" s="217"/>
      <c r="B46" s="217"/>
      <c r="C46" s="217"/>
      <c r="D46" s="225" t="s">
        <v>224</v>
      </c>
      <c r="E46" s="226">
        <v>12.325939449999998</v>
      </c>
      <c r="F46" s="227"/>
      <c r="G46" s="226">
        <v>49.028231509999998</v>
      </c>
      <c r="H46" s="226">
        <v>61.012112330000001</v>
      </c>
      <c r="I46" s="228">
        <v>11.983880820000003</v>
      </c>
      <c r="J46" s="229">
        <v>0.24442816823926683</v>
      </c>
      <c r="K46" s="230"/>
      <c r="L46" s="226">
        <v>122.93517885999999</v>
      </c>
      <c r="M46" s="226">
        <v>146.4</v>
      </c>
      <c r="N46" s="228">
        <v>23.464821140000012</v>
      </c>
      <c r="O46" s="229">
        <v>0.19087149307133666</v>
      </c>
    </row>
    <row r="47" spans="1:15" ht="3.95" customHeight="1" outlineLevel="1" x14ac:dyDescent="0.25">
      <c r="A47" s="207"/>
      <c r="B47" s="207"/>
      <c r="C47" s="207"/>
      <c r="D47" s="207"/>
      <c r="E47" s="208"/>
      <c r="F47" s="196"/>
      <c r="G47" s="208"/>
      <c r="H47" s="208"/>
      <c r="I47" s="209"/>
      <c r="J47" s="210"/>
      <c r="K47" s="199"/>
      <c r="L47" s="208"/>
      <c r="M47" s="208"/>
      <c r="N47" s="209"/>
      <c r="O47" s="210"/>
    </row>
    <row r="48" spans="1:15" ht="15" customHeight="1" outlineLevel="1" x14ac:dyDescent="0.25">
      <c r="A48" s="217"/>
      <c r="B48" s="211" t="s">
        <v>225</v>
      </c>
      <c r="C48" s="238"/>
      <c r="D48" s="211"/>
      <c r="E48" s="213">
        <v>411.46618238999997</v>
      </c>
      <c r="F48" s="220"/>
      <c r="G48" s="213">
        <v>810.61898650000012</v>
      </c>
      <c r="H48" s="213">
        <v>1046.55304318</v>
      </c>
      <c r="I48" s="215">
        <v>235.93405667999991</v>
      </c>
      <c r="J48" s="237">
        <v>0.29105419513881547</v>
      </c>
      <c r="K48" s="223"/>
      <c r="L48" s="213">
        <v>1176.5611679199999</v>
      </c>
      <c r="M48" s="213">
        <v>1448</v>
      </c>
      <c r="N48" s="215">
        <v>271.43883208000011</v>
      </c>
      <c r="O48" s="237">
        <v>0.23070524464092856</v>
      </c>
    </row>
    <row r="49" spans="1:15" ht="15" customHeight="1" outlineLevel="1" x14ac:dyDescent="0.25">
      <c r="A49" s="225"/>
      <c r="B49" s="225"/>
      <c r="C49" s="225"/>
      <c r="D49" s="225" t="s">
        <v>226</v>
      </c>
      <c r="E49" s="226">
        <v>411.46618238999997</v>
      </c>
      <c r="F49" s="227"/>
      <c r="G49" s="226">
        <v>810.61898650000012</v>
      </c>
      <c r="H49" s="226">
        <v>1046.55304318</v>
      </c>
      <c r="I49" s="228">
        <v>235.93405667999991</v>
      </c>
      <c r="J49" s="229">
        <v>0.29105419513881547</v>
      </c>
      <c r="K49" s="230"/>
      <c r="L49" s="226">
        <v>1176.5611679199999</v>
      </c>
      <c r="M49" s="226">
        <v>1448</v>
      </c>
      <c r="N49" s="228">
        <v>271.43883208000011</v>
      </c>
      <c r="O49" s="229">
        <v>0.23070524464092856</v>
      </c>
    </row>
    <row r="50" spans="1:15" ht="15" customHeight="1" outlineLevel="1" x14ac:dyDescent="0.25">
      <c r="A50" s="217"/>
      <c r="B50" s="217"/>
      <c r="C50" s="217"/>
      <c r="D50" s="225"/>
      <c r="E50" s="123"/>
      <c r="F50" s="82"/>
      <c r="G50" s="123"/>
      <c r="H50" s="123"/>
      <c r="I50" s="228"/>
      <c r="J50" s="229"/>
      <c r="K50" s="230"/>
      <c r="L50" s="123"/>
      <c r="M50" s="123"/>
      <c r="N50" s="228"/>
      <c r="O50" s="229"/>
    </row>
    <row r="51" spans="1:15" ht="15" customHeight="1" x14ac:dyDescent="0.25">
      <c r="A51" s="239" t="s">
        <v>160</v>
      </c>
      <c r="B51" s="239"/>
      <c r="C51" s="239"/>
      <c r="D51" s="240"/>
      <c r="E51" s="241">
        <v>-4505.6220550299995</v>
      </c>
      <c r="F51" s="242"/>
      <c r="G51" s="241">
        <v>-25034.281283879995</v>
      </c>
      <c r="H51" s="241">
        <v>-26072.509874100004</v>
      </c>
      <c r="I51" s="243">
        <v>-1038.2285902200092</v>
      </c>
      <c r="J51" s="244">
        <v>4.1472274695920408E-2</v>
      </c>
      <c r="K51" s="245"/>
      <c r="L51" s="241">
        <v>-44252.268802390005</v>
      </c>
      <c r="M51" s="241">
        <v>-45635.595999999998</v>
      </c>
      <c r="N51" s="243">
        <v>-1383.3271976099932</v>
      </c>
      <c r="O51" s="244">
        <v>3.126002880863088E-2</v>
      </c>
    </row>
    <row r="52" spans="1:15" ht="15" customHeight="1" x14ac:dyDescent="0.25">
      <c r="A52" s="193"/>
      <c r="B52" s="211" t="s">
        <v>227</v>
      </c>
      <c r="C52" s="211"/>
      <c r="D52" s="211"/>
      <c r="E52" s="213">
        <v>-3854.86981603</v>
      </c>
      <c r="F52" s="220"/>
      <c r="G52" s="221">
        <v>-20699.826500219995</v>
      </c>
      <c r="H52" s="213">
        <v>-21291.061216370003</v>
      </c>
      <c r="I52" s="215">
        <v>-591.23471615000744</v>
      </c>
      <c r="J52" s="237">
        <v>2.8562302980835286E-2</v>
      </c>
      <c r="K52" s="223"/>
      <c r="L52" s="221">
        <v>-36279.59514089</v>
      </c>
      <c r="M52" s="213">
        <v>-37173.771000000001</v>
      </c>
      <c r="N52" s="215">
        <v>-894.1758591100006</v>
      </c>
      <c r="O52" s="237">
        <v>2.4646798169536188E-2</v>
      </c>
    </row>
    <row r="53" spans="1:15" ht="15" customHeight="1" outlineLevel="1" x14ac:dyDescent="0.25">
      <c r="A53" s="225"/>
      <c r="B53" s="225"/>
      <c r="C53" s="225" t="s">
        <v>228</v>
      </c>
      <c r="D53" s="225"/>
      <c r="E53" s="226">
        <v>-1463.9255010000002</v>
      </c>
      <c r="F53" s="227"/>
      <c r="G53" s="246">
        <v>-7783.1856520000001</v>
      </c>
      <c r="H53" s="226">
        <v>-7834.527419</v>
      </c>
      <c r="I53" s="228">
        <v>-51.341766999999891</v>
      </c>
      <c r="J53" s="229">
        <v>6.5964977960928373E-3</v>
      </c>
      <c r="K53" s="230"/>
      <c r="L53" s="246">
        <v>-13419.044947999999</v>
      </c>
      <c r="M53" s="226">
        <v>-13615.938</v>
      </c>
      <c r="N53" s="228">
        <v>-196.89305200000126</v>
      </c>
      <c r="O53" s="229">
        <v>1.4672657611847884E-2</v>
      </c>
    </row>
    <row r="54" spans="1:15" ht="15" customHeight="1" outlineLevel="1" x14ac:dyDescent="0.25">
      <c r="A54" s="225"/>
      <c r="B54" s="225"/>
      <c r="C54" s="225" t="s">
        <v>229</v>
      </c>
      <c r="D54" s="225"/>
      <c r="E54" s="226">
        <v>-2320.3988429999999</v>
      </c>
      <c r="F54" s="227"/>
      <c r="G54" s="226">
        <v>-11893.538445</v>
      </c>
      <c r="H54" s="226">
        <v>-12330.491456</v>
      </c>
      <c r="I54" s="228">
        <v>-436.95301099999961</v>
      </c>
      <c r="J54" s="229">
        <v>3.6738689080682452E-2</v>
      </c>
      <c r="K54" s="230"/>
      <c r="L54" s="226">
        <v>-20589.812146</v>
      </c>
      <c r="M54" s="226">
        <v>-21131.679</v>
      </c>
      <c r="N54" s="228">
        <v>-541.86685399999988</v>
      </c>
      <c r="O54" s="229">
        <v>2.6317231558873999E-2</v>
      </c>
    </row>
    <row r="55" spans="1:15" ht="15" customHeight="1" outlineLevel="1" x14ac:dyDescent="0.25">
      <c r="A55" s="225"/>
      <c r="B55" s="225"/>
      <c r="C55" s="225" t="s">
        <v>230</v>
      </c>
      <c r="D55" s="225"/>
      <c r="E55" s="226">
        <v>-20.355157999999999</v>
      </c>
      <c r="F55" s="227"/>
      <c r="G55" s="226">
        <v>-136.70036299999998</v>
      </c>
      <c r="H55" s="226">
        <v>-139.59021899999999</v>
      </c>
      <c r="I55" s="228">
        <v>-2.8898560000000089</v>
      </c>
      <c r="J55" s="229">
        <v>2.1140075538790049E-2</v>
      </c>
      <c r="K55" s="230"/>
      <c r="L55" s="226">
        <v>-227.53442100000001</v>
      </c>
      <c r="M55" s="226">
        <v>-234.273</v>
      </c>
      <c r="N55" s="228">
        <v>-6.7385789999999872</v>
      </c>
      <c r="O55" s="229">
        <v>2.9615646592653366E-2</v>
      </c>
    </row>
    <row r="56" spans="1:15" ht="15" customHeight="1" outlineLevel="1" x14ac:dyDescent="0.25">
      <c r="A56" s="225"/>
      <c r="B56" s="225"/>
      <c r="C56" s="225" t="s">
        <v>231</v>
      </c>
      <c r="D56" s="225"/>
      <c r="E56" s="226">
        <v>-0.60416700000000001</v>
      </c>
      <c r="F56" s="227"/>
      <c r="G56" s="226">
        <v>-4.2291689999999997</v>
      </c>
      <c r="H56" s="226">
        <v>-4.2291689999999997</v>
      </c>
      <c r="I56" s="228">
        <v>0</v>
      </c>
      <c r="J56" s="229">
        <v>0</v>
      </c>
      <c r="K56" s="230"/>
      <c r="L56" s="226">
        <v>-7.25</v>
      </c>
      <c r="M56" s="226">
        <v>-7.25</v>
      </c>
      <c r="N56" s="228">
        <v>0</v>
      </c>
      <c r="O56" s="229">
        <v>0</v>
      </c>
    </row>
    <row r="57" spans="1:15" ht="15" customHeight="1" outlineLevel="1" x14ac:dyDescent="0.25">
      <c r="A57" s="225"/>
      <c r="B57" s="225"/>
      <c r="C57" s="225" t="s">
        <v>232</v>
      </c>
      <c r="D57" s="225"/>
      <c r="E57" s="226">
        <v>0</v>
      </c>
      <c r="F57" s="227"/>
      <c r="G57" s="226">
        <v>0</v>
      </c>
      <c r="H57" s="226">
        <v>0</v>
      </c>
      <c r="I57" s="228">
        <v>0</v>
      </c>
      <c r="J57" s="229" t="s">
        <v>40</v>
      </c>
      <c r="K57" s="230"/>
      <c r="L57" s="226">
        <v>-69.222444859999996</v>
      </c>
      <c r="M57" s="226">
        <v>-66.209999999999994</v>
      </c>
      <c r="N57" s="228">
        <v>3.0124448600000022</v>
      </c>
      <c r="O57" s="229">
        <v>-4.3518325105282973E-2</v>
      </c>
    </row>
    <row r="58" spans="1:15" ht="15" customHeight="1" outlineLevel="1" x14ac:dyDescent="0.25">
      <c r="A58" s="217"/>
      <c r="B58" s="217"/>
      <c r="C58" s="225" t="s">
        <v>233</v>
      </c>
      <c r="D58" s="225"/>
      <c r="E58" s="226">
        <v>-49.586147029999999</v>
      </c>
      <c r="F58" s="227"/>
      <c r="G58" s="226">
        <v>-332.17287121999999</v>
      </c>
      <c r="H58" s="226">
        <v>-344.72295337000003</v>
      </c>
      <c r="I58" s="228">
        <v>-12.550082150000037</v>
      </c>
      <c r="J58" s="229">
        <v>3.7781779420776429E-2</v>
      </c>
      <c r="K58" s="230"/>
      <c r="L58" s="226">
        <v>-666.73118103000002</v>
      </c>
      <c r="M58" s="226">
        <v>-673.42100000000005</v>
      </c>
      <c r="N58" s="228">
        <v>-6.689818970000033</v>
      </c>
      <c r="O58" s="229">
        <v>1.0033757472787341E-2</v>
      </c>
    </row>
    <row r="59" spans="1:15" ht="15" customHeight="1" outlineLevel="1" x14ac:dyDescent="0.25">
      <c r="A59" s="217"/>
      <c r="B59" s="217"/>
      <c r="C59" s="225" t="s">
        <v>234</v>
      </c>
      <c r="D59" s="225"/>
      <c r="E59" s="226">
        <v>0</v>
      </c>
      <c r="F59" s="227"/>
      <c r="G59" s="226">
        <v>0</v>
      </c>
      <c r="H59" s="226">
        <v>0</v>
      </c>
      <c r="I59" s="228">
        <v>0</v>
      </c>
      <c r="J59" s="229" t="s">
        <v>40</v>
      </c>
      <c r="K59" s="230"/>
      <c r="L59" s="226">
        <v>-200</v>
      </c>
      <c r="M59" s="226">
        <v>-200</v>
      </c>
      <c r="N59" s="228">
        <v>0</v>
      </c>
      <c r="O59" s="229">
        <v>0</v>
      </c>
    </row>
    <row r="60" spans="1:15" ht="15" customHeight="1" outlineLevel="1" x14ac:dyDescent="0.25">
      <c r="A60" s="225"/>
      <c r="B60" s="225"/>
      <c r="C60" s="225" t="s">
        <v>235</v>
      </c>
      <c r="D60" s="225"/>
      <c r="E60" s="226">
        <v>0</v>
      </c>
      <c r="F60" s="227"/>
      <c r="G60" s="226">
        <v>-550</v>
      </c>
      <c r="H60" s="226">
        <v>-577.5</v>
      </c>
      <c r="I60" s="228">
        <v>-27.5</v>
      </c>
      <c r="J60" s="229">
        <v>5.0000000000000044E-2</v>
      </c>
      <c r="K60" s="230"/>
      <c r="L60" s="226">
        <v>-1100</v>
      </c>
      <c r="M60" s="226">
        <v>-1155</v>
      </c>
      <c r="N60" s="228">
        <v>-55</v>
      </c>
      <c r="O60" s="229">
        <v>5.0000000000000044E-2</v>
      </c>
    </row>
    <row r="61" spans="1:15" ht="15" customHeight="1" outlineLevel="1" x14ac:dyDescent="0.25">
      <c r="A61" s="225"/>
      <c r="B61" s="225"/>
      <c r="C61" s="225" t="s">
        <v>236</v>
      </c>
      <c r="D61" s="225"/>
      <c r="E61" s="226">
        <v>0</v>
      </c>
      <c r="F61" s="227"/>
      <c r="G61" s="226">
        <v>0</v>
      </c>
      <c r="H61" s="226">
        <v>-60</v>
      </c>
      <c r="I61" s="228">
        <v>-60</v>
      </c>
      <c r="J61" s="229" t="s">
        <v>40</v>
      </c>
      <c r="K61" s="230"/>
      <c r="L61" s="226">
        <v>0</v>
      </c>
      <c r="M61" s="226">
        <v>-90</v>
      </c>
      <c r="N61" s="228">
        <v>-90</v>
      </c>
      <c r="O61" s="229" t="s">
        <v>40</v>
      </c>
    </row>
    <row r="62" spans="1:15" ht="15" customHeight="1" x14ac:dyDescent="0.25">
      <c r="A62" s="192"/>
      <c r="B62" s="211" t="s">
        <v>237</v>
      </c>
      <c r="C62" s="211"/>
      <c r="D62" s="211"/>
      <c r="E62" s="213">
        <v>-378.45866682000002</v>
      </c>
      <c r="F62" s="220"/>
      <c r="G62" s="213">
        <v>-2690.6783685599999</v>
      </c>
      <c r="H62" s="213">
        <v>-2870.1887707599994</v>
      </c>
      <c r="I62" s="215">
        <v>-179.51040219999959</v>
      </c>
      <c r="J62" s="237">
        <v>6.6715667059110473E-2</v>
      </c>
      <c r="K62" s="223"/>
      <c r="L62" s="213">
        <v>-4955.286616039999</v>
      </c>
      <c r="M62" s="213">
        <v>-5185.8249999999998</v>
      </c>
      <c r="N62" s="215">
        <v>-230.53838396000083</v>
      </c>
      <c r="O62" s="237">
        <v>4.6523723413648854E-2</v>
      </c>
    </row>
    <row r="63" spans="1:15" ht="15" customHeight="1" outlineLevel="1" x14ac:dyDescent="0.25">
      <c r="A63" s="225"/>
      <c r="B63" s="225"/>
      <c r="C63" s="225" t="s">
        <v>238</v>
      </c>
      <c r="D63" s="225"/>
      <c r="E63" s="226">
        <v>-181.04018156999999</v>
      </c>
      <c r="F63" s="227"/>
      <c r="G63" s="226">
        <v>-1134.3784702599999</v>
      </c>
      <c r="H63" s="226">
        <v>-1227.9246181599999</v>
      </c>
      <c r="I63" s="228">
        <v>-93.546147900000051</v>
      </c>
      <c r="J63" s="229">
        <v>8.2464671494125952E-2</v>
      </c>
      <c r="K63" s="230"/>
      <c r="L63" s="226">
        <v>-1992.222215</v>
      </c>
      <c r="M63" s="226">
        <v>-2150</v>
      </c>
      <c r="N63" s="228">
        <v>-157.77778499999999</v>
      </c>
      <c r="O63" s="229">
        <v>7.9196880655203472E-2</v>
      </c>
    </row>
    <row r="64" spans="1:15" ht="15" customHeight="1" outlineLevel="1" x14ac:dyDescent="0.25">
      <c r="A64" s="225"/>
      <c r="B64" s="225"/>
      <c r="C64" s="225" t="s">
        <v>239</v>
      </c>
      <c r="D64" s="225"/>
      <c r="E64" s="226">
        <v>-4.94610766</v>
      </c>
      <c r="F64" s="227"/>
      <c r="G64" s="226">
        <v>-34.815106529999994</v>
      </c>
      <c r="H64" s="226">
        <v>-35.731701230000006</v>
      </c>
      <c r="I64" s="228">
        <v>-0.91659470000001164</v>
      </c>
      <c r="J64" s="229">
        <v>2.6327499506864527E-2</v>
      </c>
      <c r="K64" s="230"/>
      <c r="L64" s="226">
        <v>-59.148159790000001</v>
      </c>
      <c r="M64" s="226">
        <v>-65</v>
      </c>
      <c r="N64" s="228">
        <v>-5.8518402099999989</v>
      </c>
      <c r="O64" s="229">
        <v>9.8935287771866554E-2</v>
      </c>
    </row>
    <row r="65" spans="1:15" ht="15" customHeight="1" outlineLevel="1" x14ac:dyDescent="0.25">
      <c r="A65" s="225"/>
      <c r="B65" s="225"/>
      <c r="C65" s="225" t="s">
        <v>240</v>
      </c>
      <c r="D65" s="225"/>
      <c r="E65" s="226">
        <v>-103.09781433000001</v>
      </c>
      <c r="F65" s="227"/>
      <c r="G65" s="226">
        <v>-723.01641970000003</v>
      </c>
      <c r="H65" s="226">
        <v>-794.68403403000002</v>
      </c>
      <c r="I65" s="228">
        <v>-71.667614329999992</v>
      </c>
      <c r="J65" s="229">
        <v>9.9123079887641907E-2</v>
      </c>
      <c r="K65" s="230"/>
      <c r="L65" s="226">
        <v>-1318.89545226</v>
      </c>
      <c r="M65" s="226">
        <v>-1385</v>
      </c>
      <c r="N65" s="228">
        <v>-66.104547740000044</v>
      </c>
      <c r="O65" s="229">
        <v>5.0121143132858759E-2</v>
      </c>
    </row>
    <row r="66" spans="1:15" ht="15" customHeight="1" outlineLevel="1" x14ac:dyDescent="0.25">
      <c r="A66" s="217"/>
      <c r="B66" s="217"/>
      <c r="C66" s="225" t="s">
        <v>241</v>
      </c>
      <c r="D66" s="225"/>
      <c r="E66" s="226">
        <v>-46.225063259999999</v>
      </c>
      <c r="F66" s="227"/>
      <c r="G66" s="226">
        <v>-410.12287207000003</v>
      </c>
      <c r="H66" s="226">
        <v>-423.50291734000001</v>
      </c>
      <c r="I66" s="228">
        <v>-13.380045269999982</v>
      </c>
      <c r="J66" s="229">
        <v>3.2624479591853328E-2</v>
      </c>
      <c r="K66" s="230"/>
      <c r="L66" s="226">
        <v>-894.62878898999998</v>
      </c>
      <c r="M66" s="226">
        <v>-895.43299999999999</v>
      </c>
      <c r="N66" s="228">
        <v>-0.80421101000001727</v>
      </c>
      <c r="O66" s="229">
        <v>8.98932629820548E-4</v>
      </c>
    </row>
    <row r="67" spans="1:15" ht="15" customHeight="1" outlineLevel="1" x14ac:dyDescent="0.25">
      <c r="A67" s="217"/>
      <c r="B67" s="217"/>
      <c r="C67" s="225" t="s">
        <v>242</v>
      </c>
      <c r="D67" s="225"/>
      <c r="E67" s="226">
        <v>-43.149500000000003</v>
      </c>
      <c r="F67" s="227"/>
      <c r="G67" s="226">
        <v>-388.34550000000002</v>
      </c>
      <c r="H67" s="226">
        <v>-388.34550000000002</v>
      </c>
      <c r="I67" s="228">
        <v>0</v>
      </c>
      <c r="J67" s="229">
        <v>0</v>
      </c>
      <c r="K67" s="230"/>
      <c r="L67" s="226">
        <v>-690.39200000000005</v>
      </c>
      <c r="M67" s="226">
        <v>-690.39200000000005</v>
      </c>
      <c r="N67" s="228">
        <v>0</v>
      </c>
      <c r="O67" s="229">
        <v>0</v>
      </c>
    </row>
    <row r="68" spans="1:15" ht="15" customHeight="1" x14ac:dyDescent="0.25">
      <c r="A68" s="192"/>
      <c r="B68" s="211" t="s">
        <v>243</v>
      </c>
      <c r="C68" s="211"/>
      <c r="D68" s="211"/>
      <c r="E68" s="213">
        <v>-271.22780607999999</v>
      </c>
      <c r="F68" s="220"/>
      <c r="G68" s="213">
        <v>-1643.7764150999997</v>
      </c>
      <c r="H68" s="213">
        <v>-1896.6356102199998</v>
      </c>
      <c r="I68" s="215">
        <v>-252.85919512000009</v>
      </c>
      <c r="J68" s="237">
        <v>0.15382821702343086</v>
      </c>
      <c r="K68" s="223"/>
      <c r="L68" s="213">
        <v>-2936.5870454599999</v>
      </c>
      <c r="M68" s="213">
        <v>-3200</v>
      </c>
      <c r="N68" s="215">
        <v>-263.4129545400001</v>
      </c>
      <c r="O68" s="237">
        <v>8.970037341383752E-2</v>
      </c>
    </row>
    <row r="69" spans="1:15" ht="15" customHeight="1" outlineLevel="1" x14ac:dyDescent="0.25">
      <c r="A69" s="225"/>
      <c r="B69" s="225"/>
      <c r="C69" s="225" t="s">
        <v>244</v>
      </c>
      <c r="D69" s="225"/>
      <c r="E69" s="226">
        <v>-271.22780607999999</v>
      </c>
      <c r="F69" s="227"/>
      <c r="G69" s="226">
        <v>-1643.7764150999997</v>
      </c>
      <c r="H69" s="226">
        <v>-1896.6356102199998</v>
      </c>
      <c r="I69" s="228">
        <v>-252.85919512000009</v>
      </c>
      <c r="J69" s="229">
        <v>0.15382821702343086</v>
      </c>
      <c r="K69" s="230"/>
      <c r="L69" s="226">
        <v>-2936.5870454599999</v>
      </c>
      <c r="M69" s="226">
        <v>-3200</v>
      </c>
      <c r="N69" s="228">
        <v>-263.4129545400001</v>
      </c>
      <c r="O69" s="229">
        <v>8.970037341383752E-2</v>
      </c>
    </row>
    <row r="70" spans="1:15" ht="15" customHeight="1" x14ac:dyDescent="0.25">
      <c r="A70" s="192"/>
      <c r="B70" s="211" t="s">
        <v>245</v>
      </c>
      <c r="C70" s="211"/>
      <c r="D70" s="211"/>
      <c r="E70" s="213">
        <v>-1.0657661</v>
      </c>
      <c r="F70" s="220"/>
      <c r="G70" s="213">
        <v>0</v>
      </c>
      <c r="H70" s="213">
        <v>-14.62427675</v>
      </c>
      <c r="I70" s="215">
        <v>-14.62427675</v>
      </c>
      <c r="J70" s="237" t="s">
        <v>40</v>
      </c>
      <c r="K70" s="223"/>
      <c r="L70" s="213">
        <v>-80.8</v>
      </c>
      <c r="M70" s="213">
        <v>-76</v>
      </c>
      <c r="N70" s="215">
        <v>4.7999999999999972</v>
      </c>
      <c r="O70" s="237">
        <v>-5.9405940594059348E-2</v>
      </c>
    </row>
    <row r="71" spans="1:15" ht="15" customHeight="1" outlineLevel="1" x14ac:dyDescent="0.25">
      <c r="A71" s="225"/>
      <c r="B71" s="225"/>
      <c r="C71" s="225" t="s">
        <v>247</v>
      </c>
      <c r="D71" s="225"/>
      <c r="E71" s="226">
        <v>-1.0657661</v>
      </c>
      <c r="F71" s="247"/>
      <c r="G71" s="226">
        <v>0</v>
      </c>
      <c r="H71" s="226">
        <v>-14.62427675</v>
      </c>
      <c r="I71" s="228">
        <v>-14.62427675</v>
      </c>
      <c r="J71" s="229" t="s">
        <v>40</v>
      </c>
      <c r="K71" s="230"/>
      <c r="L71" s="226">
        <v>-80.8</v>
      </c>
      <c r="M71" s="226">
        <v>-76</v>
      </c>
      <c r="N71" s="228">
        <v>4.7999999999999972</v>
      </c>
      <c r="O71" s="229">
        <v>-5.9405940594059348E-2</v>
      </c>
    </row>
    <row r="72" spans="1:15" ht="15" customHeight="1" x14ac:dyDescent="0.25">
      <c r="A72" s="239" t="s">
        <v>248</v>
      </c>
      <c r="B72" s="239"/>
      <c r="C72" s="239"/>
      <c r="D72" s="239"/>
      <c r="E72" s="241">
        <v>3348.4025045499989</v>
      </c>
      <c r="F72" s="242"/>
      <c r="G72" s="241">
        <v>34512.817613350002</v>
      </c>
      <c r="H72" s="241">
        <v>36034.90119224001</v>
      </c>
      <c r="I72" s="243">
        <v>1522.0835788900076</v>
      </c>
      <c r="J72" s="244">
        <v>4.4101979616443909E-2</v>
      </c>
      <c r="K72" s="245"/>
      <c r="L72" s="241">
        <v>70016.500276899998</v>
      </c>
      <c r="M72" s="241">
        <v>71762.403999999995</v>
      </c>
      <c r="N72" s="243">
        <v>1745.9037230999966</v>
      </c>
      <c r="O72" s="244">
        <v>2.4935603981851795E-2</v>
      </c>
    </row>
    <row r="73" spans="1:15" ht="15" customHeight="1" x14ac:dyDescent="0.25">
      <c r="A73" s="192" t="s">
        <v>36</v>
      </c>
      <c r="B73" s="192"/>
      <c r="C73" s="192"/>
      <c r="D73" s="249"/>
      <c r="E73" s="249"/>
      <c r="F73" s="249"/>
      <c r="G73" s="192"/>
      <c r="H73" s="205"/>
      <c r="I73" s="192"/>
      <c r="J73" s="192"/>
      <c r="K73" s="192"/>
      <c r="L73" s="192"/>
      <c r="M73" s="192"/>
      <c r="N73" s="192"/>
      <c r="O73" s="192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2DD2E-E067-4299-805B-AB7E32E6800F}">
  <sheetPr>
    <pageSetUpPr fitToPage="1"/>
  </sheetPr>
  <dimension ref="A1:N12"/>
  <sheetViews>
    <sheetView showGridLines="0" zoomScaleNormal="100" workbookViewId="0">
      <selection activeCell="A2" sqref="A2:C4"/>
    </sheetView>
  </sheetViews>
  <sheetFormatPr baseColWidth="10" defaultColWidth="10" defaultRowHeight="15" customHeight="1" x14ac:dyDescent="0.2"/>
  <cols>
    <col min="1" max="2" width="2.5" style="431" customWidth="1"/>
    <col min="3" max="3" width="38.75" style="431" customWidth="1"/>
    <col min="4" max="4" width="8.75" style="431" customWidth="1"/>
    <col min="5" max="5" width="1.875" style="431" customWidth="1"/>
    <col min="6" max="9" width="6.875" style="431" customWidth="1"/>
    <col min="10" max="10" width="1.875" style="431" customWidth="1"/>
    <col min="11" max="14" width="6.875" style="431" customWidth="1"/>
    <col min="15" max="16384" width="10" style="431"/>
  </cols>
  <sheetData>
    <row r="1" spans="1:14" ht="15" customHeight="1" x14ac:dyDescent="0.2">
      <c r="A1" s="394" t="s">
        <v>553</v>
      </c>
      <c r="F1" s="433"/>
      <c r="G1" s="434"/>
      <c r="H1" s="432"/>
      <c r="I1" s="432"/>
      <c r="L1" s="435"/>
      <c r="M1" s="435"/>
      <c r="N1" s="436"/>
    </row>
    <row r="2" spans="1:14" s="439" customFormat="1" ht="15" customHeight="1" x14ac:dyDescent="0.25">
      <c r="A2" s="512" t="s">
        <v>540</v>
      </c>
      <c r="B2" s="513"/>
      <c r="C2" s="513"/>
      <c r="D2" s="437" t="s">
        <v>11</v>
      </c>
      <c r="E2" s="438"/>
      <c r="F2" s="517" t="s">
        <v>12</v>
      </c>
      <c r="G2" s="517"/>
      <c r="H2" s="517"/>
      <c r="I2" s="517"/>
      <c r="J2" s="438"/>
      <c r="K2" s="518" t="s">
        <v>13</v>
      </c>
      <c r="L2" s="518"/>
      <c r="M2" s="518"/>
      <c r="N2" s="518"/>
    </row>
    <row r="3" spans="1:14" s="439" customFormat="1" ht="15" customHeight="1" x14ac:dyDescent="0.25">
      <c r="A3" s="514"/>
      <c r="B3" s="515"/>
      <c r="C3" s="515"/>
      <c r="D3" s="440" t="s">
        <v>37</v>
      </c>
      <c r="E3" s="441"/>
      <c r="F3" s="519" t="s">
        <v>38</v>
      </c>
      <c r="G3" s="519"/>
      <c r="H3" s="520" t="s">
        <v>14</v>
      </c>
      <c r="I3" s="520"/>
      <c r="J3" s="441"/>
      <c r="K3" s="442" t="s">
        <v>6</v>
      </c>
      <c r="L3" s="443" t="s">
        <v>6</v>
      </c>
      <c r="M3" s="443" t="s">
        <v>541</v>
      </c>
      <c r="N3" s="444" t="s">
        <v>308</v>
      </c>
    </row>
    <row r="4" spans="1:14" s="439" customFormat="1" ht="15" customHeight="1" x14ac:dyDescent="0.25">
      <c r="A4" s="516"/>
      <c r="B4" s="516"/>
      <c r="C4" s="516"/>
      <c r="D4" s="445" t="s">
        <v>542</v>
      </c>
      <c r="E4" s="446"/>
      <c r="F4" s="447" t="s">
        <v>543</v>
      </c>
      <c r="G4" s="447" t="s">
        <v>542</v>
      </c>
      <c r="H4" s="448" t="s">
        <v>15</v>
      </c>
      <c r="I4" s="448" t="s">
        <v>16</v>
      </c>
      <c r="J4" s="446"/>
      <c r="K4" s="446" t="s">
        <v>544</v>
      </c>
      <c r="L4" s="449">
        <v>2024</v>
      </c>
      <c r="M4" s="449">
        <v>2025</v>
      </c>
      <c r="N4" s="448" t="s">
        <v>545</v>
      </c>
    </row>
    <row r="5" spans="1:14" s="439" customFormat="1" ht="15" customHeight="1" x14ac:dyDescent="0.25">
      <c r="A5" s="451" t="s">
        <v>546</v>
      </c>
      <c r="B5" s="452"/>
      <c r="C5" s="452"/>
      <c r="D5" s="453">
        <v>3.2346078999999994</v>
      </c>
      <c r="E5" s="452"/>
      <c r="F5" s="454">
        <v>414.44465033000006</v>
      </c>
      <c r="G5" s="454">
        <v>-26.053892820000002</v>
      </c>
      <c r="H5" s="455">
        <v>-440.49854315000005</v>
      </c>
      <c r="I5" s="456" t="s">
        <v>40</v>
      </c>
      <c r="J5" s="452"/>
      <c r="K5" s="453">
        <v>35409.117862459992</v>
      </c>
      <c r="L5" s="453">
        <v>579.43909672000007</v>
      </c>
      <c r="M5" s="453">
        <v>-26.053892820000002</v>
      </c>
      <c r="N5" s="457">
        <v>35962.503066359997</v>
      </c>
    </row>
    <row r="6" spans="1:14" s="464" customFormat="1" ht="15" customHeight="1" x14ac:dyDescent="0.25">
      <c r="A6" s="439"/>
      <c r="B6" s="458" t="s">
        <v>547</v>
      </c>
      <c r="C6" s="458"/>
      <c r="D6" s="459">
        <v>1.4792318499999997</v>
      </c>
      <c r="E6" s="459"/>
      <c r="F6" s="460">
        <v>288.92555846999994</v>
      </c>
      <c r="G6" s="459">
        <v>-40.807296390000005</v>
      </c>
      <c r="H6" s="461">
        <v>-329.73285485999997</v>
      </c>
      <c r="I6" s="462" t="s">
        <v>40</v>
      </c>
      <c r="J6" s="458"/>
      <c r="K6" s="459">
        <v>15537.661244609999</v>
      </c>
      <c r="L6" s="459">
        <v>327.77939873999992</v>
      </c>
      <c r="M6" s="459">
        <v>-40.807296390000005</v>
      </c>
      <c r="N6" s="463">
        <v>15824.633346959999</v>
      </c>
    </row>
    <row r="7" spans="1:14" s="464" customFormat="1" ht="15" customHeight="1" x14ac:dyDescent="0.25">
      <c r="A7" s="439"/>
      <c r="B7" s="465" t="s">
        <v>548</v>
      </c>
      <c r="C7" s="466"/>
      <c r="D7" s="467">
        <v>1.7878557899999998</v>
      </c>
      <c r="E7" s="466"/>
      <c r="F7" s="467">
        <v>139.78745057000003</v>
      </c>
      <c r="G7" s="467">
        <v>24.739354319999997</v>
      </c>
      <c r="H7" s="468">
        <v>-115.04809625000004</v>
      </c>
      <c r="I7" s="469">
        <v>-0.82302163592566913</v>
      </c>
      <c r="J7" s="466"/>
      <c r="K7" s="467">
        <v>10968.11061795</v>
      </c>
      <c r="L7" s="467">
        <v>266.77432276000002</v>
      </c>
      <c r="M7" s="467">
        <v>24.739354319999997</v>
      </c>
      <c r="N7" s="470">
        <v>11259.62429503</v>
      </c>
    </row>
    <row r="8" spans="1:14" s="439" customFormat="1" ht="15" customHeight="1" x14ac:dyDescent="0.25">
      <c r="B8" s="439" t="s">
        <v>549</v>
      </c>
      <c r="D8" s="471">
        <v>-3.247974000000009E-2</v>
      </c>
      <c r="F8" s="472">
        <v>-14.268358709999916</v>
      </c>
      <c r="G8" s="472">
        <v>-9.9859507500000024</v>
      </c>
      <c r="H8" s="468">
        <v>4.2824079599999134</v>
      </c>
      <c r="I8" s="469">
        <v>-0.30013318609649242</v>
      </c>
      <c r="K8" s="467">
        <v>8903.345999899997</v>
      </c>
      <c r="L8" s="472">
        <v>-15.114624779999986</v>
      </c>
      <c r="M8" s="472">
        <v>-9.9859507500000024</v>
      </c>
      <c r="N8" s="470">
        <v>8878.2454243699958</v>
      </c>
    </row>
    <row r="9" spans="1:14" s="464" customFormat="1" ht="15" customHeight="1" x14ac:dyDescent="0.25">
      <c r="A9" s="473" t="s">
        <v>550</v>
      </c>
      <c r="B9" s="439"/>
      <c r="D9" s="467"/>
      <c r="F9" s="474"/>
      <c r="G9" s="472"/>
      <c r="H9" s="475">
        <v>0</v>
      </c>
      <c r="I9" s="476"/>
      <c r="K9" s="477">
        <v>10638.68890171</v>
      </c>
      <c r="L9" s="478">
        <v>0</v>
      </c>
      <c r="M9" s="478">
        <v>0</v>
      </c>
      <c r="N9" s="479">
        <v>10638.68890171</v>
      </c>
    </row>
    <row r="10" spans="1:14" s="485" customFormat="1" ht="15" customHeight="1" x14ac:dyDescent="0.25">
      <c r="A10" s="480" t="s">
        <v>551</v>
      </c>
      <c r="B10" s="480"/>
      <c r="C10" s="480"/>
      <c r="D10" s="481">
        <v>3.2346078999999994</v>
      </c>
      <c r="E10" s="481"/>
      <c r="F10" s="481">
        <v>414.44465033000006</v>
      </c>
      <c r="G10" s="481">
        <v>-26.053892820000002</v>
      </c>
      <c r="H10" s="482">
        <v>-440.49854315000005</v>
      </c>
      <c r="I10" s="483" t="s">
        <v>40</v>
      </c>
      <c r="J10" s="480"/>
      <c r="K10" s="481">
        <v>46047.806764169996</v>
      </c>
      <c r="L10" s="481">
        <v>579.43909672000007</v>
      </c>
      <c r="M10" s="481">
        <v>-26.053892820000002</v>
      </c>
      <c r="N10" s="484">
        <v>46601.191968070001</v>
      </c>
    </row>
    <row r="11" spans="1:14" s="486" customFormat="1" ht="15" customHeight="1" x14ac:dyDescent="0.25">
      <c r="A11" s="486" t="s">
        <v>552</v>
      </c>
    </row>
    <row r="12" spans="1:14" ht="15" customHeight="1" x14ac:dyDescent="0.2">
      <c r="F12" s="450"/>
      <c r="N12" s="432"/>
    </row>
  </sheetData>
  <mergeCells count="5">
    <mergeCell ref="A2:C4"/>
    <mergeCell ref="F2:I2"/>
    <mergeCell ref="K2:N2"/>
    <mergeCell ref="F3:G3"/>
    <mergeCell ref="H3:I3"/>
  </mergeCells>
  <pageMargins left="0.70866141732283472" right="0.70866141732283472" top="0.78740157480314965" bottom="0.78740157480314965" header="0.31496062992125984" footer="0.31496062992125984"/>
  <pageSetup paperSize="9" scale="29" orientation="portrait" r:id="rId1"/>
  <headerFooter>
    <oddFooter>&amp;LII/8&amp;R&amp;T 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6B6AC-C59D-4595-AB31-D68453F85753}">
  <dimension ref="A1:I13"/>
  <sheetViews>
    <sheetView showGridLines="0" zoomScaleNormal="100" workbookViewId="0">
      <selection activeCell="A2" sqref="A2:A3"/>
    </sheetView>
  </sheetViews>
  <sheetFormatPr baseColWidth="10" defaultRowHeight="15" x14ac:dyDescent="0.25"/>
  <cols>
    <col min="1" max="1" width="33.625" style="406" bestFit="1" customWidth="1"/>
    <col min="2" max="2" width="11" style="406"/>
    <col min="3" max="3" width="0" style="406" hidden="1" customWidth="1"/>
    <col min="4" max="16384" width="11" style="406"/>
  </cols>
  <sheetData>
    <row r="1" spans="1:9" x14ac:dyDescent="0.25">
      <c r="A1" s="404" t="s">
        <v>342</v>
      </c>
      <c r="B1" s="405"/>
      <c r="C1" s="405"/>
      <c r="D1" s="405"/>
      <c r="E1" s="405"/>
      <c r="F1" s="405"/>
      <c r="G1" s="405"/>
      <c r="H1" s="405"/>
      <c r="I1" s="405"/>
    </row>
    <row r="2" spans="1:9" ht="15" customHeight="1" x14ac:dyDescent="0.25">
      <c r="A2" s="522" t="s">
        <v>330</v>
      </c>
      <c r="B2" s="524"/>
      <c r="C2" s="526">
        <v>2021</v>
      </c>
      <c r="D2" s="526">
        <v>2022</v>
      </c>
      <c r="E2" s="526">
        <v>2023</v>
      </c>
      <c r="F2" s="407"/>
      <c r="G2" s="521" t="s">
        <v>331</v>
      </c>
      <c r="H2" s="521"/>
      <c r="I2" s="408" t="s">
        <v>332</v>
      </c>
    </row>
    <row r="3" spans="1:9" ht="15.75" customHeight="1" x14ac:dyDescent="0.25">
      <c r="A3" s="523"/>
      <c r="B3" s="525"/>
      <c r="C3" s="527"/>
      <c r="D3" s="527"/>
      <c r="E3" s="527"/>
      <c r="F3" s="409">
        <v>2024</v>
      </c>
      <c r="G3" s="410" t="s">
        <v>333</v>
      </c>
      <c r="H3" s="411">
        <v>45809</v>
      </c>
      <c r="I3" s="412">
        <v>45809</v>
      </c>
    </row>
    <row r="4" spans="1:9" ht="15" customHeight="1" x14ac:dyDescent="0.25">
      <c r="A4" s="413" t="s">
        <v>334</v>
      </c>
      <c r="B4" s="413" t="s">
        <v>335</v>
      </c>
      <c r="C4" s="414">
        <v>4.8</v>
      </c>
      <c r="D4" s="415">
        <v>5.3</v>
      </c>
      <c r="E4" s="415">
        <v>-1</v>
      </c>
      <c r="F4" s="415">
        <v>-1</v>
      </c>
      <c r="G4" s="416">
        <v>-0.3</v>
      </c>
      <c r="H4" s="417">
        <v>0</v>
      </c>
      <c r="I4" s="418">
        <v>0.3</v>
      </c>
    </row>
    <row r="5" spans="1:9" ht="15" customHeight="1" x14ac:dyDescent="0.25">
      <c r="A5" s="413" t="s">
        <v>336</v>
      </c>
      <c r="B5" s="413" t="s">
        <v>335</v>
      </c>
      <c r="C5" s="414">
        <v>6.8</v>
      </c>
      <c r="D5" s="415">
        <v>10.3</v>
      </c>
      <c r="E5" s="415">
        <v>5.6</v>
      </c>
      <c r="F5" s="415">
        <v>2.2999999999999998</v>
      </c>
      <c r="G5" s="416">
        <v>2.2000000000000002</v>
      </c>
      <c r="H5" s="417">
        <v>2.7</v>
      </c>
      <c r="I5" s="418">
        <v>0.5</v>
      </c>
    </row>
    <row r="6" spans="1:9" ht="15" customHeight="1" x14ac:dyDescent="0.25">
      <c r="A6" s="413" t="s">
        <v>337</v>
      </c>
      <c r="B6" s="413" t="s">
        <v>335</v>
      </c>
      <c r="C6" s="414">
        <v>4.8</v>
      </c>
      <c r="D6" s="415">
        <v>8.1</v>
      </c>
      <c r="E6" s="415">
        <v>8.3000000000000007</v>
      </c>
      <c r="F6" s="415">
        <v>8.5</v>
      </c>
      <c r="G6" s="416">
        <v>3.5</v>
      </c>
      <c r="H6" s="415">
        <v>3.4</v>
      </c>
      <c r="I6" s="418">
        <v>-0.10000000000000009</v>
      </c>
    </row>
    <row r="7" spans="1:9" ht="15" customHeight="1" x14ac:dyDescent="0.25">
      <c r="A7" s="413" t="s">
        <v>338</v>
      </c>
      <c r="B7" s="413" t="s">
        <v>335</v>
      </c>
      <c r="C7" s="414">
        <v>2.8</v>
      </c>
      <c r="D7" s="415">
        <v>8.6</v>
      </c>
      <c r="E7" s="415">
        <v>7.8</v>
      </c>
      <c r="F7" s="415">
        <v>2.9</v>
      </c>
      <c r="G7" s="416">
        <v>2.7</v>
      </c>
      <c r="H7" s="417">
        <v>2.9</v>
      </c>
      <c r="I7" s="418">
        <v>0.19999999999999973</v>
      </c>
    </row>
    <row r="8" spans="1:9" ht="15" customHeight="1" x14ac:dyDescent="0.25">
      <c r="A8" s="413" t="s">
        <v>339</v>
      </c>
      <c r="B8" s="413" t="s">
        <v>16</v>
      </c>
      <c r="C8" s="414">
        <v>8</v>
      </c>
      <c r="D8" s="415">
        <v>6.3</v>
      </c>
      <c r="E8" s="415">
        <v>6.4</v>
      </c>
      <c r="F8" s="415">
        <v>7</v>
      </c>
      <c r="G8" s="416">
        <v>7.3</v>
      </c>
      <c r="H8" s="417">
        <v>7.5</v>
      </c>
      <c r="I8" s="418">
        <v>0.20000000000000018</v>
      </c>
    </row>
    <row r="9" spans="1:9" ht="15" customHeight="1" x14ac:dyDescent="0.25">
      <c r="A9" s="419" t="s">
        <v>340</v>
      </c>
      <c r="B9" s="419" t="s">
        <v>16</v>
      </c>
      <c r="C9" s="420">
        <v>-0.1</v>
      </c>
      <c r="D9" s="421">
        <v>1.71</v>
      </c>
      <c r="E9" s="421">
        <v>3.08</v>
      </c>
      <c r="F9" s="421">
        <v>2.8</v>
      </c>
      <c r="G9" s="422">
        <v>3.2</v>
      </c>
      <c r="H9" s="422">
        <v>3.1</v>
      </c>
      <c r="I9" s="423">
        <v>-0.10000000000000009</v>
      </c>
    </row>
    <row r="10" spans="1:9" ht="15" customHeight="1" x14ac:dyDescent="0.25">
      <c r="A10" s="413" t="s">
        <v>341</v>
      </c>
      <c r="B10" s="413"/>
      <c r="C10" s="414"/>
      <c r="D10" s="414"/>
      <c r="E10" s="414"/>
      <c r="F10" s="414"/>
      <c r="G10" s="424"/>
      <c r="H10" s="424"/>
    </row>
    <row r="11" spans="1:9" ht="15" customHeight="1" x14ac:dyDescent="0.25"/>
    <row r="12" spans="1:9" ht="15" customHeight="1" x14ac:dyDescent="0.25"/>
    <row r="13" spans="1:9" ht="15" customHeight="1" x14ac:dyDescent="0.25"/>
  </sheetData>
  <mergeCells count="6">
    <mergeCell ref="G2:H2"/>
    <mergeCell ref="A2:A3"/>
    <mergeCell ref="B2:B3"/>
    <mergeCell ref="C2:C3"/>
    <mergeCell ref="D2:D3"/>
    <mergeCell ref="E2:E3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4617E-6AA8-4B39-A51E-C8D511FFC072}">
  <sheetPr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bestFit="1" customWidth="1"/>
    <col min="14" max="14" width="6.75" customWidth="1"/>
  </cols>
  <sheetData>
    <row r="1" spans="1:14" x14ac:dyDescent="0.25">
      <c r="A1" s="394" t="s">
        <v>327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5" customHeight="1" x14ac:dyDescent="0.25">
      <c r="A2" s="501" t="s">
        <v>34</v>
      </c>
      <c r="B2" s="501"/>
      <c r="C2" s="501"/>
      <c r="D2" s="4" t="s">
        <v>11</v>
      </c>
      <c r="E2" s="393"/>
      <c r="F2" s="497" t="s">
        <v>12</v>
      </c>
      <c r="G2" s="497"/>
      <c r="H2" s="497"/>
      <c r="I2" s="497"/>
      <c r="J2" s="6"/>
      <c r="K2" s="497" t="s">
        <v>13</v>
      </c>
      <c r="L2" s="497"/>
      <c r="M2" s="497"/>
      <c r="N2" s="497"/>
    </row>
    <row r="3" spans="1:14" ht="15" customHeight="1" x14ac:dyDescent="0.25">
      <c r="A3" s="502"/>
      <c r="B3" s="502"/>
      <c r="C3" s="502"/>
      <c r="D3" s="39" t="s">
        <v>37</v>
      </c>
      <c r="E3" s="392"/>
      <c r="F3" s="498" t="s">
        <v>38</v>
      </c>
      <c r="G3" s="498" t="e">
        <v>#REF!</v>
      </c>
      <c r="H3" s="499" t="s">
        <v>14</v>
      </c>
      <c r="I3" s="499"/>
      <c r="J3" s="8"/>
      <c r="K3" s="392" t="s">
        <v>6</v>
      </c>
      <c r="L3" s="392" t="s">
        <v>7</v>
      </c>
      <c r="M3" s="499" t="s">
        <v>14</v>
      </c>
      <c r="N3" s="499"/>
    </row>
    <row r="4" spans="1:14" ht="15" customHeight="1" x14ac:dyDescent="0.25">
      <c r="A4" s="503"/>
      <c r="B4" s="503"/>
      <c r="C4" s="503"/>
      <c r="D4" s="10">
        <v>2025</v>
      </c>
      <c r="E4" s="10"/>
      <c r="F4" s="10">
        <v>2024</v>
      </c>
      <c r="G4" s="10">
        <v>2025</v>
      </c>
      <c r="H4" s="11" t="s">
        <v>15</v>
      </c>
      <c r="I4" s="11" t="s">
        <v>16</v>
      </c>
      <c r="J4" s="10"/>
      <c r="K4" s="10">
        <v>2024</v>
      </c>
      <c r="L4" s="10">
        <v>2025</v>
      </c>
      <c r="M4" s="11" t="s">
        <v>15</v>
      </c>
      <c r="N4" s="11" t="s">
        <v>16</v>
      </c>
    </row>
    <row r="5" spans="1:14" ht="15" customHeight="1" x14ac:dyDescent="0.25">
      <c r="A5" s="21" t="s">
        <v>17</v>
      </c>
      <c r="B5" s="21"/>
      <c r="C5" s="21"/>
      <c r="D5" s="23">
        <v>13977.20569209</v>
      </c>
      <c r="E5" s="32"/>
      <c r="F5" s="23">
        <v>112526.94605514</v>
      </c>
      <c r="G5" s="23">
        <v>109274.60076308</v>
      </c>
      <c r="H5" s="24">
        <v>-3252.3452920599957</v>
      </c>
      <c r="I5" s="25">
        <v>-2.8902813113458992E-2</v>
      </c>
      <c r="J5" s="33"/>
      <c r="K5" s="23">
        <v>191452.4</v>
      </c>
      <c r="L5" s="23">
        <v>221498.4</v>
      </c>
      <c r="M5" s="24">
        <v>30046</v>
      </c>
      <c r="N5" s="25">
        <v>0.15693718125236344</v>
      </c>
    </row>
    <row r="6" spans="1:14" ht="15" customHeight="1" x14ac:dyDescent="0.25">
      <c r="A6" s="21" t="s">
        <v>30</v>
      </c>
      <c r="B6" s="21"/>
      <c r="C6" s="21"/>
      <c r="D6" s="23">
        <v>18105.970432850001</v>
      </c>
      <c r="E6" s="32"/>
      <c r="F6" s="23">
        <v>130208.19237804</v>
      </c>
      <c r="G6" s="23">
        <v>129227.64092818</v>
      </c>
      <c r="H6" s="24">
        <v>-980.55144985999505</v>
      </c>
      <c r="I6" s="25">
        <v>-7.5306432871221629E-3</v>
      </c>
      <c r="J6" s="33"/>
      <c r="K6" s="23">
        <v>210571.8</v>
      </c>
      <c r="L6" s="23">
        <v>239630.8</v>
      </c>
      <c r="M6" s="24">
        <v>29059</v>
      </c>
      <c r="N6" s="25">
        <v>0.13800043500601689</v>
      </c>
    </row>
    <row r="7" spans="1:14" ht="15" customHeight="1" x14ac:dyDescent="0.25">
      <c r="A7" s="34" t="s">
        <v>35</v>
      </c>
      <c r="B7" s="40"/>
      <c r="C7" s="40"/>
      <c r="D7" s="35">
        <v>4128.7647407600016</v>
      </c>
      <c r="E7" s="35"/>
      <c r="F7" s="35">
        <v>17681.246322899999</v>
      </c>
      <c r="G7" s="35">
        <v>19953.040165099999</v>
      </c>
      <c r="H7" s="36">
        <v>2271.7938422000007</v>
      </c>
      <c r="I7" s="37"/>
      <c r="J7" s="38"/>
      <c r="K7" s="35">
        <v>19119.399999999994</v>
      </c>
      <c r="L7" s="35">
        <v>18132.399999999994</v>
      </c>
      <c r="M7" s="36">
        <v>-987</v>
      </c>
      <c r="N7" s="37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7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87E8C-CE80-44A0-8DE4-222C8189B5AA}">
  <dimension ref="A1:F22"/>
  <sheetViews>
    <sheetView showGridLines="0" workbookViewId="0">
      <selection activeCell="A2" sqref="A2"/>
    </sheetView>
  </sheetViews>
  <sheetFormatPr baseColWidth="10" defaultRowHeight="15.75" x14ac:dyDescent="0.25"/>
  <cols>
    <col min="1" max="1" width="16.25" customWidth="1"/>
    <col min="2" max="2" width="30.375" customWidth="1"/>
    <col min="3" max="3" width="25.5" customWidth="1"/>
    <col min="4" max="4" width="7.125" bestFit="1" customWidth="1"/>
    <col min="5" max="5" width="13.75" bestFit="1" customWidth="1"/>
    <col min="6" max="6" width="10.5" customWidth="1"/>
  </cols>
  <sheetData>
    <row r="1" spans="1:6" x14ac:dyDescent="0.25">
      <c r="A1" s="395" t="s">
        <v>538</v>
      </c>
    </row>
    <row r="2" spans="1:6" x14ac:dyDescent="0.25">
      <c r="A2" s="425" t="s">
        <v>354</v>
      </c>
      <c r="B2" s="425" t="s">
        <v>355</v>
      </c>
      <c r="C2" s="425" t="s">
        <v>356</v>
      </c>
      <c r="D2" s="426" t="s">
        <v>357</v>
      </c>
      <c r="E2" s="425" t="s">
        <v>358</v>
      </c>
      <c r="F2" s="429" t="s">
        <v>359</v>
      </c>
    </row>
    <row r="3" spans="1:6" ht="24" x14ac:dyDescent="0.25">
      <c r="A3" s="427" t="s">
        <v>360</v>
      </c>
      <c r="B3" s="427" t="s">
        <v>361</v>
      </c>
      <c r="C3" s="427" t="s">
        <v>362</v>
      </c>
      <c r="D3" s="428" t="s">
        <v>363</v>
      </c>
      <c r="E3" s="427" t="s">
        <v>364</v>
      </c>
      <c r="F3" s="430" t="s">
        <v>365</v>
      </c>
    </row>
    <row r="4" spans="1:6" x14ac:dyDescent="0.25">
      <c r="A4" s="427" t="s">
        <v>366</v>
      </c>
      <c r="B4" s="427" t="s">
        <v>367</v>
      </c>
      <c r="C4" s="427" t="s">
        <v>368</v>
      </c>
      <c r="D4" s="428" t="s">
        <v>369</v>
      </c>
      <c r="E4" s="427" t="s">
        <v>364</v>
      </c>
      <c r="F4" s="430" t="s">
        <v>365</v>
      </c>
    </row>
    <row r="5" spans="1:6" x14ac:dyDescent="0.25">
      <c r="A5" s="427" t="s">
        <v>370</v>
      </c>
      <c r="B5" s="427" t="s">
        <v>371</v>
      </c>
      <c r="C5" s="427" t="s">
        <v>368</v>
      </c>
      <c r="D5" s="428" t="s">
        <v>369</v>
      </c>
      <c r="E5" s="427" t="s">
        <v>364</v>
      </c>
      <c r="F5" s="430" t="s">
        <v>365</v>
      </c>
    </row>
    <row r="6" spans="1:6" ht="48" x14ac:dyDescent="0.25">
      <c r="A6" s="427" t="s">
        <v>372</v>
      </c>
      <c r="B6" s="427" t="s">
        <v>373</v>
      </c>
      <c r="C6" s="427" t="s">
        <v>374</v>
      </c>
      <c r="D6" s="428" t="s">
        <v>375</v>
      </c>
      <c r="E6" s="427" t="s">
        <v>364</v>
      </c>
      <c r="F6" s="430" t="s">
        <v>365</v>
      </c>
    </row>
    <row r="7" spans="1:6" ht="36" x14ac:dyDescent="0.25">
      <c r="A7" s="427" t="s">
        <v>376</v>
      </c>
      <c r="B7" s="427" t="s">
        <v>377</v>
      </c>
      <c r="C7" s="427" t="s">
        <v>378</v>
      </c>
      <c r="D7" s="428" t="s">
        <v>375</v>
      </c>
      <c r="E7" s="427" t="s">
        <v>364</v>
      </c>
      <c r="F7" s="430" t="s">
        <v>365</v>
      </c>
    </row>
    <row r="8" spans="1:6" ht="36" x14ac:dyDescent="0.25">
      <c r="A8" s="427" t="s">
        <v>379</v>
      </c>
      <c r="B8" s="427" t="s">
        <v>380</v>
      </c>
      <c r="C8" s="427" t="s">
        <v>381</v>
      </c>
      <c r="D8" s="428" t="s">
        <v>369</v>
      </c>
      <c r="E8" s="427" t="s">
        <v>364</v>
      </c>
      <c r="F8" s="430" t="s">
        <v>365</v>
      </c>
    </row>
    <row r="9" spans="1:6" ht="24" x14ac:dyDescent="0.25">
      <c r="A9" s="427" t="s">
        <v>382</v>
      </c>
      <c r="B9" s="427" t="s">
        <v>383</v>
      </c>
      <c r="C9" s="427" t="s">
        <v>384</v>
      </c>
      <c r="D9" s="428" t="s">
        <v>363</v>
      </c>
      <c r="E9" s="427" t="s">
        <v>364</v>
      </c>
      <c r="F9" s="430" t="s">
        <v>365</v>
      </c>
    </row>
    <row r="10" spans="1:6" ht="24" x14ac:dyDescent="0.25">
      <c r="A10" s="427" t="s">
        <v>385</v>
      </c>
      <c r="B10" s="427" t="s">
        <v>386</v>
      </c>
      <c r="C10" s="427" t="s">
        <v>387</v>
      </c>
      <c r="D10" s="428" t="s">
        <v>369</v>
      </c>
      <c r="E10" s="427" t="s">
        <v>364</v>
      </c>
      <c r="F10" s="430" t="s">
        <v>365</v>
      </c>
    </row>
    <row r="11" spans="1:6" ht="24" x14ac:dyDescent="0.25">
      <c r="A11" s="427" t="s">
        <v>388</v>
      </c>
      <c r="B11" s="427" t="s">
        <v>389</v>
      </c>
      <c r="C11" s="427" t="s">
        <v>390</v>
      </c>
      <c r="D11" s="428" t="s">
        <v>369</v>
      </c>
      <c r="E11" s="427" t="s">
        <v>364</v>
      </c>
      <c r="F11" s="430" t="s">
        <v>365</v>
      </c>
    </row>
    <row r="12" spans="1:6" ht="48" x14ac:dyDescent="0.25">
      <c r="A12" s="427" t="s">
        <v>391</v>
      </c>
      <c r="B12" s="427" t="s">
        <v>392</v>
      </c>
      <c r="C12" s="427" t="s">
        <v>393</v>
      </c>
      <c r="D12" s="428" t="s">
        <v>363</v>
      </c>
      <c r="E12" s="427" t="s">
        <v>364</v>
      </c>
      <c r="F12" s="430" t="s">
        <v>365</v>
      </c>
    </row>
    <row r="13" spans="1:6" ht="24" x14ac:dyDescent="0.25">
      <c r="A13" s="427" t="s">
        <v>394</v>
      </c>
      <c r="B13" s="427" t="s">
        <v>395</v>
      </c>
      <c r="C13" s="427" t="s">
        <v>396</v>
      </c>
      <c r="D13" s="428" t="s">
        <v>363</v>
      </c>
      <c r="E13" s="427" t="s">
        <v>364</v>
      </c>
      <c r="F13" s="430" t="s">
        <v>365</v>
      </c>
    </row>
    <row r="14" spans="1:6" ht="24" x14ac:dyDescent="0.25">
      <c r="A14" s="427" t="s">
        <v>397</v>
      </c>
      <c r="B14" s="427" t="s">
        <v>398</v>
      </c>
      <c r="C14" s="427" t="s">
        <v>396</v>
      </c>
      <c r="D14" s="428" t="s">
        <v>363</v>
      </c>
      <c r="E14" s="427" t="s">
        <v>364</v>
      </c>
      <c r="F14" s="430" t="s">
        <v>365</v>
      </c>
    </row>
    <row r="15" spans="1:6" ht="48" x14ac:dyDescent="0.25">
      <c r="A15" s="427" t="s">
        <v>399</v>
      </c>
      <c r="B15" s="427" t="s">
        <v>400</v>
      </c>
      <c r="C15" s="427" t="s">
        <v>401</v>
      </c>
      <c r="D15" s="428" t="s">
        <v>402</v>
      </c>
      <c r="E15" s="427" t="s">
        <v>364</v>
      </c>
      <c r="F15" s="430" t="s">
        <v>365</v>
      </c>
    </row>
    <row r="16" spans="1:6" ht="36" x14ac:dyDescent="0.25">
      <c r="A16" s="427" t="s">
        <v>403</v>
      </c>
      <c r="B16" s="427" t="s">
        <v>404</v>
      </c>
      <c r="C16" s="427" t="s">
        <v>405</v>
      </c>
      <c r="D16" s="428" t="s">
        <v>375</v>
      </c>
      <c r="E16" s="427" t="s">
        <v>364</v>
      </c>
      <c r="F16" s="430" t="s">
        <v>365</v>
      </c>
    </row>
    <row r="17" spans="1:6" ht="24" x14ac:dyDescent="0.25">
      <c r="A17" s="427" t="s">
        <v>406</v>
      </c>
      <c r="B17" s="427" t="s">
        <v>407</v>
      </c>
      <c r="C17" s="427" t="s">
        <v>408</v>
      </c>
      <c r="D17" s="428" t="s">
        <v>369</v>
      </c>
      <c r="E17" s="427" t="s">
        <v>364</v>
      </c>
      <c r="F17" s="430" t="s">
        <v>365</v>
      </c>
    </row>
    <row r="18" spans="1:6" ht="24" x14ac:dyDescent="0.25">
      <c r="A18" s="427" t="s">
        <v>409</v>
      </c>
      <c r="B18" s="427" t="s">
        <v>410</v>
      </c>
      <c r="C18" s="427" t="s">
        <v>411</v>
      </c>
      <c r="D18" s="428" t="s">
        <v>369</v>
      </c>
      <c r="E18" s="427" t="s">
        <v>364</v>
      </c>
      <c r="F18" s="430" t="s">
        <v>365</v>
      </c>
    </row>
    <row r="19" spans="1:6" ht="36" x14ac:dyDescent="0.25">
      <c r="A19" s="427" t="s">
        <v>412</v>
      </c>
      <c r="B19" s="427" t="s">
        <v>413</v>
      </c>
      <c r="C19" s="427" t="s">
        <v>414</v>
      </c>
      <c r="D19" s="428" t="s">
        <v>369</v>
      </c>
      <c r="E19" s="427" t="s">
        <v>364</v>
      </c>
      <c r="F19" s="430" t="s">
        <v>365</v>
      </c>
    </row>
    <row r="20" spans="1:6" ht="36" x14ac:dyDescent="0.25">
      <c r="A20" s="427" t="s">
        <v>415</v>
      </c>
      <c r="B20" s="427" t="s">
        <v>416</v>
      </c>
      <c r="C20" s="427" t="s">
        <v>417</v>
      </c>
      <c r="D20" s="428" t="s">
        <v>402</v>
      </c>
      <c r="E20" s="427" t="s">
        <v>364</v>
      </c>
      <c r="F20" s="430" t="s">
        <v>365</v>
      </c>
    </row>
    <row r="21" spans="1:6" ht="24" x14ac:dyDescent="0.25">
      <c r="A21" s="427" t="s">
        <v>418</v>
      </c>
      <c r="B21" s="427" t="s">
        <v>419</v>
      </c>
      <c r="C21" s="427" t="s">
        <v>420</v>
      </c>
      <c r="D21" s="428" t="s">
        <v>375</v>
      </c>
      <c r="E21" s="427" t="s">
        <v>364</v>
      </c>
      <c r="F21" s="430" t="s">
        <v>365</v>
      </c>
    </row>
    <row r="22" spans="1:6" ht="24" x14ac:dyDescent="0.25">
      <c r="A22" s="427" t="s">
        <v>421</v>
      </c>
      <c r="B22" s="427" t="s">
        <v>422</v>
      </c>
      <c r="C22" s="427" t="s">
        <v>423</v>
      </c>
      <c r="D22" s="428" t="s">
        <v>369</v>
      </c>
      <c r="E22" s="427" t="s">
        <v>364</v>
      </c>
      <c r="F22" s="430" t="s">
        <v>365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80A4D-4279-4ECA-ABD0-D75FE71AE0BE}">
  <dimension ref="A1:F46"/>
  <sheetViews>
    <sheetView workbookViewId="0">
      <selection activeCell="A2" sqref="A2"/>
    </sheetView>
  </sheetViews>
  <sheetFormatPr baseColWidth="10" defaultRowHeight="15.75" x14ac:dyDescent="0.25"/>
  <cols>
    <col min="1" max="1" width="16.25" customWidth="1"/>
    <col min="2" max="2" width="30.375" customWidth="1"/>
    <col min="3" max="3" width="25.5" customWidth="1"/>
    <col min="4" max="4" width="7.125" bestFit="1" customWidth="1"/>
    <col min="5" max="5" width="13.75" bestFit="1" customWidth="1"/>
    <col min="6" max="6" width="10.5" customWidth="1"/>
  </cols>
  <sheetData>
    <row r="1" spans="1:6" x14ac:dyDescent="0.25">
      <c r="A1" s="395" t="s">
        <v>539</v>
      </c>
    </row>
    <row r="2" spans="1:6" x14ac:dyDescent="0.25">
      <c r="A2" s="425" t="s">
        <v>354</v>
      </c>
      <c r="B2" s="425" t="s">
        <v>355</v>
      </c>
      <c r="C2" s="425" t="s">
        <v>356</v>
      </c>
      <c r="D2" s="426" t="s">
        <v>357</v>
      </c>
      <c r="E2" s="425" t="s">
        <v>358</v>
      </c>
      <c r="F2" s="429" t="s">
        <v>359</v>
      </c>
    </row>
    <row r="3" spans="1:6" ht="24" x14ac:dyDescent="0.25">
      <c r="A3" s="427" t="s">
        <v>424</v>
      </c>
      <c r="B3" s="427" t="s">
        <v>425</v>
      </c>
      <c r="C3" s="427" t="s">
        <v>426</v>
      </c>
      <c r="D3" s="428" t="s">
        <v>427</v>
      </c>
      <c r="E3" s="427" t="s">
        <v>428</v>
      </c>
      <c r="F3" s="430" t="s">
        <v>429</v>
      </c>
    </row>
    <row r="4" spans="1:6" ht="24" x14ac:dyDescent="0.25">
      <c r="A4" s="427" t="s">
        <v>430</v>
      </c>
      <c r="B4" s="427" t="s">
        <v>431</v>
      </c>
      <c r="C4" s="427" t="s">
        <v>432</v>
      </c>
      <c r="D4" s="428" t="s">
        <v>433</v>
      </c>
      <c r="E4" s="427" t="s">
        <v>428</v>
      </c>
      <c r="F4" s="430" t="s">
        <v>429</v>
      </c>
    </row>
    <row r="5" spans="1:6" ht="24" x14ac:dyDescent="0.25">
      <c r="A5" s="427" t="s">
        <v>434</v>
      </c>
      <c r="B5" s="427" t="s">
        <v>435</v>
      </c>
      <c r="C5" s="427" t="s">
        <v>436</v>
      </c>
      <c r="D5" s="428" t="s">
        <v>433</v>
      </c>
      <c r="E5" s="427" t="s">
        <v>428</v>
      </c>
      <c r="F5" s="430" t="s">
        <v>429</v>
      </c>
    </row>
    <row r="6" spans="1:6" ht="24" x14ac:dyDescent="0.25">
      <c r="A6" s="427" t="s">
        <v>437</v>
      </c>
      <c r="B6" s="427" t="s">
        <v>438</v>
      </c>
      <c r="C6" s="427" t="s">
        <v>439</v>
      </c>
      <c r="D6" s="428" t="s">
        <v>440</v>
      </c>
      <c r="E6" s="427" t="s">
        <v>428</v>
      </c>
      <c r="F6" s="430" t="s">
        <v>441</v>
      </c>
    </row>
    <row r="7" spans="1:6" ht="48" x14ac:dyDescent="0.25">
      <c r="A7" s="427" t="s">
        <v>442</v>
      </c>
      <c r="B7" s="427" t="s">
        <v>443</v>
      </c>
      <c r="C7" s="427" t="s">
        <v>444</v>
      </c>
      <c r="D7" s="428" t="s">
        <v>445</v>
      </c>
      <c r="E7" s="427" t="s">
        <v>428</v>
      </c>
      <c r="F7" s="430" t="s">
        <v>365</v>
      </c>
    </row>
    <row r="8" spans="1:6" ht="24" x14ac:dyDescent="0.25">
      <c r="A8" s="427" t="s">
        <v>446</v>
      </c>
      <c r="B8" s="427" t="s">
        <v>447</v>
      </c>
      <c r="C8" s="427" t="s">
        <v>448</v>
      </c>
      <c r="D8" s="428" t="s">
        <v>445</v>
      </c>
      <c r="E8" s="427" t="s">
        <v>428</v>
      </c>
      <c r="F8" s="430" t="s">
        <v>365</v>
      </c>
    </row>
    <row r="9" spans="1:6" ht="24" x14ac:dyDescent="0.25">
      <c r="A9" s="427" t="s">
        <v>449</v>
      </c>
      <c r="B9" s="427" t="s">
        <v>450</v>
      </c>
      <c r="C9" s="427" t="s">
        <v>451</v>
      </c>
      <c r="D9" s="428" t="s">
        <v>440</v>
      </c>
      <c r="E9" s="427" t="s">
        <v>428</v>
      </c>
      <c r="F9" s="430" t="s">
        <v>365</v>
      </c>
    </row>
    <row r="10" spans="1:6" ht="24" x14ac:dyDescent="0.25">
      <c r="A10" s="427" t="s">
        <v>452</v>
      </c>
      <c r="B10" s="427" t="s">
        <v>450</v>
      </c>
      <c r="C10" s="427" t="s">
        <v>453</v>
      </c>
      <c r="D10" s="428" t="s">
        <v>440</v>
      </c>
      <c r="E10" s="427" t="s">
        <v>428</v>
      </c>
      <c r="F10" s="430" t="s">
        <v>365</v>
      </c>
    </row>
    <row r="11" spans="1:6" ht="60" x14ac:dyDescent="0.25">
      <c r="A11" s="427" t="s">
        <v>454</v>
      </c>
      <c r="B11" s="427" t="s">
        <v>450</v>
      </c>
      <c r="C11" s="427" t="s">
        <v>455</v>
      </c>
      <c r="D11" s="428" t="s">
        <v>440</v>
      </c>
      <c r="E11" s="427" t="s">
        <v>428</v>
      </c>
      <c r="F11" s="430" t="s">
        <v>365</v>
      </c>
    </row>
    <row r="12" spans="1:6" x14ac:dyDescent="0.25">
      <c r="A12" s="427" t="s">
        <v>456</v>
      </c>
      <c r="B12" s="427" t="s">
        <v>386</v>
      </c>
      <c r="C12" s="427" t="s">
        <v>457</v>
      </c>
      <c r="D12" s="428" t="s">
        <v>433</v>
      </c>
      <c r="E12" s="427" t="s">
        <v>428</v>
      </c>
      <c r="F12" s="430" t="s">
        <v>429</v>
      </c>
    </row>
    <row r="13" spans="1:6" ht="24" x14ac:dyDescent="0.25">
      <c r="A13" s="427" t="s">
        <v>458</v>
      </c>
      <c r="B13" s="427" t="s">
        <v>459</v>
      </c>
      <c r="C13" s="427" t="s">
        <v>460</v>
      </c>
      <c r="D13" s="428" t="s">
        <v>427</v>
      </c>
      <c r="E13" s="427" t="s">
        <v>428</v>
      </c>
      <c r="F13" s="430" t="s">
        <v>365</v>
      </c>
    </row>
    <row r="14" spans="1:6" ht="60" x14ac:dyDescent="0.25">
      <c r="A14" s="427" t="s">
        <v>461</v>
      </c>
      <c r="B14" s="427" t="s">
        <v>462</v>
      </c>
      <c r="C14" s="427" t="s">
        <v>463</v>
      </c>
      <c r="D14" s="428" t="s">
        <v>433</v>
      </c>
      <c r="E14" s="427" t="s">
        <v>428</v>
      </c>
      <c r="F14" s="430" t="s">
        <v>429</v>
      </c>
    </row>
    <row r="15" spans="1:6" ht="36" x14ac:dyDescent="0.25">
      <c r="A15" s="427" t="s">
        <v>464</v>
      </c>
      <c r="B15" s="427" t="s">
        <v>465</v>
      </c>
      <c r="C15" s="427" t="s">
        <v>466</v>
      </c>
      <c r="D15" s="428" t="s">
        <v>427</v>
      </c>
      <c r="E15" s="427" t="s">
        <v>428</v>
      </c>
      <c r="F15" s="430" t="s">
        <v>365</v>
      </c>
    </row>
    <row r="16" spans="1:6" ht="60" x14ac:dyDescent="0.25">
      <c r="A16" s="427" t="s">
        <v>467</v>
      </c>
      <c r="B16" s="427" t="s">
        <v>465</v>
      </c>
      <c r="C16" s="427" t="s">
        <v>468</v>
      </c>
      <c r="D16" s="428" t="s">
        <v>427</v>
      </c>
      <c r="E16" s="427" t="s">
        <v>428</v>
      </c>
      <c r="F16" s="430" t="s">
        <v>365</v>
      </c>
    </row>
    <row r="17" spans="1:6" ht="24" x14ac:dyDescent="0.25">
      <c r="A17" s="427" t="s">
        <v>469</v>
      </c>
      <c r="B17" s="427" t="s">
        <v>398</v>
      </c>
      <c r="C17" s="427" t="s">
        <v>470</v>
      </c>
      <c r="D17" s="428" t="s">
        <v>433</v>
      </c>
      <c r="E17" s="427" t="s">
        <v>428</v>
      </c>
      <c r="F17" s="430" t="s">
        <v>365</v>
      </c>
    </row>
    <row r="18" spans="1:6" ht="24" x14ac:dyDescent="0.25">
      <c r="A18" s="427" t="s">
        <v>471</v>
      </c>
      <c r="B18" s="427" t="s">
        <v>472</v>
      </c>
      <c r="C18" s="427" t="s">
        <v>473</v>
      </c>
      <c r="D18" s="428" t="s">
        <v>445</v>
      </c>
      <c r="E18" s="427" t="s">
        <v>428</v>
      </c>
      <c r="F18" s="430" t="s">
        <v>365</v>
      </c>
    </row>
    <row r="19" spans="1:6" ht="24" x14ac:dyDescent="0.25">
      <c r="A19" s="427" t="s">
        <v>474</v>
      </c>
      <c r="B19" s="427" t="s">
        <v>475</v>
      </c>
      <c r="C19" s="427" t="s">
        <v>476</v>
      </c>
      <c r="D19" s="428" t="s">
        <v>445</v>
      </c>
      <c r="E19" s="427" t="s">
        <v>428</v>
      </c>
      <c r="F19" s="430" t="s">
        <v>429</v>
      </c>
    </row>
    <row r="20" spans="1:6" ht="24" x14ac:dyDescent="0.25">
      <c r="A20" s="427" t="s">
        <v>477</v>
      </c>
      <c r="B20" s="427" t="s">
        <v>478</v>
      </c>
      <c r="C20" s="427" t="s">
        <v>479</v>
      </c>
      <c r="D20" s="428" t="s">
        <v>427</v>
      </c>
      <c r="E20" s="427" t="s">
        <v>428</v>
      </c>
      <c r="F20" s="430" t="s">
        <v>429</v>
      </c>
    </row>
    <row r="21" spans="1:6" ht="24" x14ac:dyDescent="0.25">
      <c r="A21" s="427" t="s">
        <v>480</v>
      </c>
      <c r="B21" s="427" t="s">
        <v>413</v>
      </c>
      <c r="C21" s="427" t="s">
        <v>481</v>
      </c>
      <c r="D21" s="428" t="s">
        <v>445</v>
      </c>
      <c r="E21" s="427" t="s">
        <v>428</v>
      </c>
      <c r="F21" s="430" t="s">
        <v>365</v>
      </c>
    </row>
    <row r="22" spans="1:6" ht="24" x14ac:dyDescent="0.25">
      <c r="A22" s="427" t="s">
        <v>482</v>
      </c>
      <c r="B22" s="427" t="s">
        <v>413</v>
      </c>
      <c r="C22" s="427" t="s">
        <v>483</v>
      </c>
      <c r="D22" s="428" t="s">
        <v>433</v>
      </c>
      <c r="E22" s="427" t="s">
        <v>428</v>
      </c>
      <c r="F22" s="430" t="s">
        <v>429</v>
      </c>
    </row>
    <row r="23" spans="1:6" ht="24" x14ac:dyDescent="0.25">
      <c r="A23" s="427" t="s">
        <v>484</v>
      </c>
      <c r="B23" s="427" t="s">
        <v>422</v>
      </c>
      <c r="C23" s="427" t="s">
        <v>423</v>
      </c>
      <c r="D23" s="428" t="s">
        <v>433</v>
      </c>
      <c r="E23" s="427" t="s">
        <v>428</v>
      </c>
      <c r="F23" s="430" t="s">
        <v>365</v>
      </c>
    </row>
    <row r="24" spans="1:6" ht="24" x14ac:dyDescent="0.25">
      <c r="A24" s="427" t="s">
        <v>485</v>
      </c>
      <c r="B24" s="427" t="s">
        <v>361</v>
      </c>
      <c r="C24" s="427" t="s">
        <v>486</v>
      </c>
      <c r="D24" s="428" t="s">
        <v>487</v>
      </c>
      <c r="E24" s="427" t="s">
        <v>488</v>
      </c>
      <c r="F24" s="430" t="s">
        <v>489</v>
      </c>
    </row>
    <row r="25" spans="1:6" ht="24" x14ac:dyDescent="0.25">
      <c r="A25" s="427" t="s">
        <v>490</v>
      </c>
      <c r="B25" s="427" t="s">
        <v>367</v>
      </c>
      <c r="C25" s="427" t="s">
        <v>491</v>
      </c>
      <c r="D25" s="428" t="s">
        <v>487</v>
      </c>
      <c r="E25" s="427" t="s">
        <v>488</v>
      </c>
      <c r="F25" s="430" t="s">
        <v>429</v>
      </c>
    </row>
    <row r="26" spans="1:6" x14ac:dyDescent="0.25">
      <c r="A26" s="427" t="s">
        <v>492</v>
      </c>
      <c r="B26" s="427" t="s">
        <v>367</v>
      </c>
      <c r="C26" s="427" t="s">
        <v>493</v>
      </c>
      <c r="D26" s="428" t="s">
        <v>487</v>
      </c>
      <c r="E26" s="427" t="s">
        <v>488</v>
      </c>
      <c r="F26" s="430" t="s">
        <v>429</v>
      </c>
    </row>
    <row r="27" spans="1:6" ht="24" x14ac:dyDescent="0.25">
      <c r="A27" s="427" t="s">
        <v>494</v>
      </c>
      <c r="B27" s="427" t="s">
        <v>371</v>
      </c>
      <c r="C27" s="427" t="s">
        <v>495</v>
      </c>
      <c r="D27" s="428" t="s">
        <v>487</v>
      </c>
      <c r="E27" s="427" t="s">
        <v>488</v>
      </c>
      <c r="F27" s="430" t="s">
        <v>429</v>
      </c>
    </row>
    <row r="28" spans="1:6" x14ac:dyDescent="0.25">
      <c r="A28" s="427" t="s">
        <v>496</v>
      </c>
      <c r="B28" s="427" t="s">
        <v>371</v>
      </c>
      <c r="C28" s="427" t="s">
        <v>493</v>
      </c>
      <c r="D28" s="428" t="s">
        <v>487</v>
      </c>
      <c r="E28" s="427" t="s">
        <v>488</v>
      </c>
      <c r="F28" s="430" t="s">
        <v>429</v>
      </c>
    </row>
    <row r="29" spans="1:6" ht="60" x14ac:dyDescent="0.25">
      <c r="A29" s="427" t="s">
        <v>497</v>
      </c>
      <c r="B29" s="427" t="s">
        <v>498</v>
      </c>
      <c r="C29" s="427" t="s">
        <v>499</v>
      </c>
      <c r="D29" s="428" t="s">
        <v>500</v>
      </c>
      <c r="E29" s="427" t="s">
        <v>488</v>
      </c>
      <c r="F29" s="430" t="s">
        <v>489</v>
      </c>
    </row>
    <row r="30" spans="1:6" ht="48" x14ac:dyDescent="0.25">
      <c r="A30" s="427" t="s">
        <v>501</v>
      </c>
      <c r="B30" s="427" t="s">
        <v>502</v>
      </c>
      <c r="C30" s="427" t="s">
        <v>503</v>
      </c>
      <c r="D30" s="428" t="s">
        <v>500</v>
      </c>
      <c r="E30" s="427" t="s">
        <v>488</v>
      </c>
      <c r="F30" s="430" t="s">
        <v>429</v>
      </c>
    </row>
    <row r="31" spans="1:6" ht="24" x14ac:dyDescent="0.25">
      <c r="A31" s="427" t="s">
        <v>504</v>
      </c>
      <c r="B31" s="427" t="s">
        <v>438</v>
      </c>
      <c r="C31" s="427" t="s">
        <v>505</v>
      </c>
      <c r="D31" s="428" t="s">
        <v>500</v>
      </c>
      <c r="E31" s="427" t="s">
        <v>488</v>
      </c>
      <c r="F31" s="430" t="s">
        <v>429</v>
      </c>
    </row>
    <row r="32" spans="1:6" ht="36" x14ac:dyDescent="0.25">
      <c r="A32" s="427" t="s">
        <v>506</v>
      </c>
      <c r="B32" s="427" t="s">
        <v>377</v>
      </c>
      <c r="C32" s="427" t="s">
        <v>507</v>
      </c>
      <c r="D32" s="428" t="s">
        <v>500</v>
      </c>
      <c r="E32" s="427" t="s">
        <v>488</v>
      </c>
      <c r="F32" s="430" t="s">
        <v>365</v>
      </c>
    </row>
    <row r="33" spans="1:6" ht="24" x14ac:dyDescent="0.25">
      <c r="A33" s="427" t="s">
        <v>508</v>
      </c>
      <c r="B33" s="427" t="s">
        <v>380</v>
      </c>
      <c r="C33" s="427" t="s">
        <v>509</v>
      </c>
      <c r="D33" s="428" t="s">
        <v>487</v>
      </c>
      <c r="E33" s="427" t="s">
        <v>488</v>
      </c>
      <c r="F33" s="430" t="s">
        <v>489</v>
      </c>
    </row>
    <row r="34" spans="1:6" ht="24" x14ac:dyDescent="0.25">
      <c r="A34" s="427" t="s">
        <v>510</v>
      </c>
      <c r="B34" s="427" t="s">
        <v>383</v>
      </c>
      <c r="C34" s="427" t="s">
        <v>511</v>
      </c>
      <c r="D34" s="428" t="s">
        <v>487</v>
      </c>
      <c r="E34" s="427" t="s">
        <v>488</v>
      </c>
      <c r="F34" s="430" t="s">
        <v>429</v>
      </c>
    </row>
    <row r="35" spans="1:6" ht="24" x14ac:dyDescent="0.25">
      <c r="A35" s="427" t="s">
        <v>512</v>
      </c>
      <c r="B35" s="427" t="s">
        <v>389</v>
      </c>
      <c r="C35" s="427" t="s">
        <v>513</v>
      </c>
      <c r="D35" s="428" t="s">
        <v>500</v>
      </c>
      <c r="E35" s="427" t="s">
        <v>488</v>
      </c>
      <c r="F35" s="430" t="s">
        <v>429</v>
      </c>
    </row>
    <row r="36" spans="1:6" ht="24" x14ac:dyDescent="0.25">
      <c r="A36" s="427" t="s">
        <v>514</v>
      </c>
      <c r="B36" s="427" t="s">
        <v>515</v>
      </c>
      <c r="C36" s="427" t="s">
        <v>516</v>
      </c>
      <c r="D36" s="428" t="s">
        <v>487</v>
      </c>
      <c r="E36" s="427" t="s">
        <v>488</v>
      </c>
      <c r="F36" s="430" t="s">
        <v>429</v>
      </c>
    </row>
    <row r="37" spans="1:6" ht="36" x14ac:dyDescent="0.25">
      <c r="A37" s="427" t="s">
        <v>517</v>
      </c>
      <c r="B37" s="427" t="s">
        <v>398</v>
      </c>
      <c r="C37" s="427" t="s">
        <v>518</v>
      </c>
      <c r="D37" s="428" t="s">
        <v>487</v>
      </c>
      <c r="E37" s="427" t="s">
        <v>488</v>
      </c>
      <c r="F37" s="430" t="s">
        <v>489</v>
      </c>
    </row>
    <row r="38" spans="1:6" ht="24" x14ac:dyDescent="0.25">
      <c r="A38" s="427" t="s">
        <v>519</v>
      </c>
      <c r="B38" s="427" t="s">
        <v>520</v>
      </c>
      <c r="C38" s="427" t="s">
        <v>521</v>
      </c>
      <c r="D38" s="428" t="s">
        <v>487</v>
      </c>
      <c r="E38" s="427" t="s">
        <v>488</v>
      </c>
      <c r="F38" s="430" t="s">
        <v>365</v>
      </c>
    </row>
    <row r="39" spans="1:6" ht="24" x14ac:dyDescent="0.25">
      <c r="A39" s="427" t="s">
        <v>522</v>
      </c>
      <c r="B39" s="427" t="s">
        <v>472</v>
      </c>
      <c r="C39" s="427" t="s">
        <v>473</v>
      </c>
      <c r="D39" s="428" t="s">
        <v>487</v>
      </c>
      <c r="E39" s="427" t="s">
        <v>488</v>
      </c>
      <c r="F39" s="430" t="s">
        <v>365</v>
      </c>
    </row>
    <row r="40" spans="1:6" ht="48" x14ac:dyDescent="0.25">
      <c r="A40" s="427" t="s">
        <v>523</v>
      </c>
      <c r="B40" s="427" t="s">
        <v>524</v>
      </c>
      <c r="C40" s="427" t="s">
        <v>525</v>
      </c>
      <c r="D40" s="428" t="s">
        <v>487</v>
      </c>
      <c r="E40" s="427" t="s">
        <v>488</v>
      </c>
      <c r="F40" s="430" t="s">
        <v>429</v>
      </c>
    </row>
    <row r="41" spans="1:6" ht="24" x14ac:dyDescent="0.25">
      <c r="A41" s="427" t="s">
        <v>526</v>
      </c>
      <c r="B41" s="427" t="s">
        <v>527</v>
      </c>
      <c r="C41" s="427" t="s">
        <v>528</v>
      </c>
      <c r="D41" s="428" t="s">
        <v>487</v>
      </c>
      <c r="E41" s="427" t="s">
        <v>488</v>
      </c>
      <c r="F41" s="430" t="s">
        <v>429</v>
      </c>
    </row>
    <row r="42" spans="1:6" ht="24" x14ac:dyDescent="0.25">
      <c r="A42" s="427" t="s">
        <v>529</v>
      </c>
      <c r="B42" s="427" t="s">
        <v>527</v>
      </c>
      <c r="C42" s="427" t="s">
        <v>530</v>
      </c>
      <c r="D42" s="428" t="s">
        <v>487</v>
      </c>
      <c r="E42" s="427" t="s">
        <v>488</v>
      </c>
      <c r="F42" s="430" t="s">
        <v>429</v>
      </c>
    </row>
    <row r="43" spans="1:6" ht="24" x14ac:dyDescent="0.25">
      <c r="A43" s="427" t="s">
        <v>531</v>
      </c>
      <c r="B43" s="427" t="s">
        <v>475</v>
      </c>
      <c r="C43" s="427" t="s">
        <v>532</v>
      </c>
      <c r="D43" s="428" t="s">
        <v>487</v>
      </c>
      <c r="E43" s="427" t="s">
        <v>488</v>
      </c>
      <c r="F43" s="430" t="s">
        <v>429</v>
      </c>
    </row>
    <row r="44" spans="1:6" ht="24" x14ac:dyDescent="0.25">
      <c r="A44" s="427" t="s">
        <v>533</v>
      </c>
      <c r="B44" s="427" t="s">
        <v>410</v>
      </c>
      <c r="C44" s="427" t="s">
        <v>411</v>
      </c>
      <c r="D44" s="428" t="s">
        <v>487</v>
      </c>
      <c r="E44" s="427" t="s">
        <v>488</v>
      </c>
      <c r="F44" s="430" t="s">
        <v>429</v>
      </c>
    </row>
    <row r="45" spans="1:6" ht="36" x14ac:dyDescent="0.25">
      <c r="A45" s="427" t="s">
        <v>534</v>
      </c>
      <c r="B45" s="427" t="s">
        <v>419</v>
      </c>
      <c r="C45" s="427" t="s">
        <v>535</v>
      </c>
      <c r="D45" s="428" t="s">
        <v>500</v>
      </c>
      <c r="E45" s="427" t="s">
        <v>488</v>
      </c>
      <c r="F45" s="430" t="s">
        <v>429</v>
      </c>
    </row>
    <row r="46" spans="1:6" ht="24" x14ac:dyDescent="0.25">
      <c r="A46" s="427" t="s">
        <v>536</v>
      </c>
      <c r="B46" s="427" t="s">
        <v>537</v>
      </c>
      <c r="C46" s="427" t="s">
        <v>495</v>
      </c>
      <c r="D46" s="428" t="s">
        <v>487</v>
      </c>
      <c r="E46" s="427" t="s">
        <v>488</v>
      </c>
      <c r="F46" s="430" t="s">
        <v>429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26</vt:i4>
      </vt:variant>
      <vt:variant>
        <vt:lpstr>Benannte Bereiche</vt:lpstr>
      </vt:variant>
      <vt:variant>
        <vt:i4>13</vt:i4>
      </vt:variant>
    </vt:vector>
  </HeadingPairs>
  <TitlesOfParts>
    <vt:vector size="39" baseType="lpstr"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  <vt:lpstr>T23</vt:lpstr>
      <vt:lpstr>T24</vt:lpstr>
      <vt:lpstr>T25</vt:lpstr>
      <vt:lpstr>QB_06 Abgaben FH</vt:lpstr>
      <vt:lpstr>'T20'!_Ref190943165</vt:lpstr>
      <vt:lpstr>'T21'!_Ref190943168</vt:lpstr>
      <vt:lpstr>'T2'!_Ref196486078</vt:lpstr>
      <vt:lpstr>'T4'!_Toc204867360</vt:lpstr>
      <vt:lpstr>'T7'!_Toc204867365</vt:lpstr>
      <vt:lpstr>'T11'!_Toc204867367</vt:lpstr>
      <vt:lpstr>'T12'!_Toc204867368</vt:lpstr>
      <vt:lpstr>'T13'!_Toc204867369</vt:lpstr>
      <vt:lpstr>'T14'!_Toc204867370</vt:lpstr>
      <vt:lpstr>'T15'!_Toc204867371</vt:lpstr>
      <vt:lpstr>'T16'!_Toc204867372</vt:lpstr>
      <vt:lpstr>'T17'!_Toc204867373</vt:lpstr>
      <vt:lpstr>'T19'!_Toc204867374</vt:lpstr>
    </vt:vector>
  </TitlesOfParts>
  <Company>Bundesministerium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Monatsbericht Juli 2025 Tabellen</dc:title>
  <dc:creator>Bundesministerium für Finanzen</dc:creator>
  <cp:lastModifiedBy>Hanousek Melanie</cp:lastModifiedBy>
  <cp:lastPrinted>2025-08-19T06:46:10Z</cp:lastPrinted>
  <dcterms:created xsi:type="dcterms:W3CDTF">2025-08-18T08:18:54Z</dcterms:created>
  <dcterms:modified xsi:type="dcterms:W3CDTF">2025-09-01T07:14:55Z</dcterms:modified>
</cp:coreProperties>
</file>