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Daten\Desktop\"/>
    </mc:Choice>
  </mc:AlternateContent>
  <bookViews>
    <workbookView xWindow="0" yWindow="0" windowWidth="28800" windowHeight="12285" activeTab="1"/>
  </bookViews>
  <sheets>
    <sheet name="Erläuterungen" sheetId="4" r:id="rId1"/>
    <sheet name="Benzin_Diesel m. Standardwerten" sheetId="6" r:id="rId2"/>
    <sheet name="Freie Eingabe" sheetId="8"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41" i="6" l="1"/>
  <c r="G31" i="6"/>
  <c r="G30" i="6"/>
  <c r="G29" i="6"/>
  <c r="G28" i="6"/>
  <c r="F130" i="6"/>
  <c r="D130" i="6"/>
  <c r="H130" i="6" s="1"/>
  <c r="B130" i="6"/>
  <c r="F129" i="6"/>
  <c r="H129" i="6" s="1"/>
  <c r="D129" i="6"/>
  <c r="B129" i="6"/>
  <c r="G128" i="6"/>
  <c r="D128" i="6"/>
  <c r="B128" i="6"/>
  <c r="F128" i="6" s="1"/>
  <c r="H128" i="6" s="1"/>
  <c r="H127" i="6"/>
  <c r="H131" i="6" s="1"/>
  <c r="D127" i="6"/>
  <c r="G127" i="6" s="1"/>
  <c r="B127" i="6"/>
  <c r="F127" i="6" s="1"/>
  <c r="L126" i="6"/>
  <c r="K126" i="6"/>
  <c r="J126" i="6"/>
  <c r="I126" i="6"/>
  <c r="H126" i="6"/>
  <c r="G126" i="6"/>
  <c r="C126" i="6"/>
  <c r="D119" i="6"/>
  <c r="B119" i="6"/>
  <c r="F119" i="6" s="1"/>
  <c r="D118" i="6"/>
  <c r="B118" i="6"/>
  <c r="F118" i="6" s="1"/>
  <c r="H118" i="6" s="1"/>
  <c r="G117" i="6"/>
  <c r="F117" i="6"/>
  <c r="D117" i="6"/>
  <c r="H117" i="6" s="1"/>
  <c r="B117" i="6"/>
  <c r="H116" i="6"/>
  <c r="F116" i="6"/>
  <c r="G116" i="6" s="1"/>
  <c r="D116" i="6"/>
  <c r="B116" i="6"/>
  <c r="L115" i="6"/>
  <c r="K115" i="6"/>
  <c r="J115" i="6"/>
  <c r="I115" i="6"/>
  <c r="H115" i="6"/>
  <c r="G115" i="6"/>
  <c r="C115" i="6"/>
  <c r="D108" i="6"/>
  <c r="B108" i="6"/>
  <c r="F108" i="6" s="1"/>
  <c r="D107" i="6"/>
  <c r="B107" i="6"/>
  <c r="F107" i="6" s="1"/>
  <c r="H107" i="6" s="1"/>
  <c r="G106" i="6"/>
  <c r="F106" i="6"/>
  <c r="D106" i="6"/>
  <c r="H106" i="6" s="1"/>
  <c r="B106" i="6"/>
  <c r="H105" i="6"/>
  <c r="D105" i="6"/>
  <c r="B105" i="6"/>
  <c r="F105" i="6" s="1"/>
  <c r="G105" i="6" s="1"/>
  <c r="L104" i="6"/>
  <c r="K104" i="6"/>
  <c r="J104" i="6"/>
  <c r="I104" i="6"/>
  <c r="H104" i="6"/>
  <c r="G104" i="6"/>
  <c r="C104" i="6"/>
  <c r="D97" i="6"/>
  <c r="B97" i="6"/>
  <c r="F97" i="6" s="1"/>
  <c r="H97" i="6" s="1"/>
  <c r="F96" i="6"/>
  <c r="H96" i="6" s="1"/>
  <c r="D96" i="6"/>
  <c r="B96" i="6"/>
  <c r="G95" i="6"/>
  <c r="D95" i="6"/>
  <c r="B95" i="6"/>
  <c r="F95" i="6" s="1"/>
  <c r="H94" i="6"/>
  <c r="D94" i="6"/>
  <c r="B94" i="6"/>
  <c r="F94" i="6" s="1"/>
  <c r="G94" i="6" s="1"/>
  <c r="L93" i="6"/>
  <c r="K93" i="6"/>
  <c r="J93" i="6"/>
  <c r="I93" i="6"/>
  <c r="H93" i="6"/>
  <c r="G93" i="6"/>
  <c r="C93" i="6"/>
  <c r="F86" i="6"/>
  <c r="H86" i="6" s="1"/>
  <c r="D86" i="6"/>
  <c r="B86" i="6"/>
  <c r="D85" i="6"/>
  <c r="B85" i="6"/>
  <c r="F85" i="6" s="1"/>
  <c r="G84" i="6"/>
  <c r="D84" i="6"/>
  <c r="B84" i="6"/>
  <c r="F84" i="6" s="1"/>
  <c r="H84" i="6" s="1"/>
  <c r="H83" i="6"/>
  <c r="F83" i="6"/>
  <c r="D83" i="6"/>
  <c r="G83" i="6" s="1"/>
  <c r="B83" i="6"/>
  <c r="L82" i="6"/>
  <c r="K82" i="6"/>
  <c r="J82" i="6"/>
  <c r="I82" i="6"/>
  <c r="H82" i="6"/>
  <c r="G82" i="6"/>
  <c r="C82" i="6"/>
  <c r="D75" i="6"/>
  <c r="B75" i="6"/>
  <c r="F75" i="6" s="1"/>
  <c r="H75" i="6" s="1"/>
  <c r="F74" i="6"/>
  <c r="D74" i="6"/>
  <c r="H74" i="6" s="1"/>
  <c r="B74" i="6"/>
  <c r="G73" i="6"/>
  <c r="F73" i="6"/>
  <c r="H73" i="6" s="1"/>
  <c r="D73" i="6"/>
  <c r="B73" i="6"/>
  <c r="H72" i="6"/>
  <c r="D72" i="6"/>
  <c r="B72" i="6"/>
  <c r="F72" i="6" s="1"/>
  <c r="G72" i="6" s="1"/>
  <c r="L71" i="6"/>
  <c r="K71" i="6"/>
  <c r="J71" i="6"/>
  <c r="I71" i="6"/>
  <c r="H71" i="6"/>
  <c r="G71" i="6"/>
  <c r="C71" i="6"/>
  <c r="D64" i="6"/>
  <c r="B64" i="6"/>
  <c r="F64" i="6" s="1"/>
  <c r="D63" i="6"/>
  <c r="B63" i="6"/>
  <c r="F63" i="6" s="1"/>
  <c r="G62" i="6"/>
  <c r="D62" i="6"/>
  <c r="B62" i="6"/>
  <c r="F62" i="6" s="1"/>
  <c r="H61" i="6"/>
  <c r="F61" i="6"/>
  <c r="D61" i="6"/>
  <c r="G61" i="6" s="1"/>
  <c r="B61" i="6"/>
  <c r="L60" i="6"/>
  <c r="K60" i="6"/>
  <c r="J60" i="6"/>
  <c r="I60" i="6"/>
  <c r="H60" i="6"/>
  <c r="G60" i="6"/>
  <c r="C60" i="6"/>
  <c r="D53" i="6"/>
  <c r="B53" i="6"/>
  <c r="F53" i="6" s="1"/>
  <c r="H53" i="6" s="1"/>
  <c r="F52" i="6"/>
  <c r="D52" i="6"/>
  <c r="H52" i="6" s="1"/>
  <c r="B52" i="6"/>
  <c r="G51" i="6"/>
  <c r="F51" i="6"/>
  <c r="H51" i="6" s="1"/>
  <c r="D51" i="6"/>
  <c r="B51" i="6"/>
  <c r="H50" i="6"/>
  <c r="H54" i="6" s="1"/>
  <c r="D50" i="6"/>
  <c r="B50" i="6"/>
  <c r="F50" i="6" s="1"/>
  <c r="G50" i="6" s="1"/>
  <c r="L49" i="6"/>
  <c r="K49" i="6"/>
  <c r="J49" i="6"/>
  <c r="I49" i="6"/>
  <c r="H49" i="6"/>
  <c r="G49" i="6"/>
  <c r="C49" i="6"/>
  <c r="F42" i="6"/>
  <c r="D42" i="6"/>
  <c r="H42" i="6" s="1"/>
  <c r="B42" i="6"/>
  <c r="D41" i="6"/>
  <c r="B41" i="6"/>
  <c r="F41" i="6" s="1"/>
  <c r="G40" i="6"/>
  <c r="D40" i="6"/>
  <c r="B40" i="6"/>
  <c r="F40" i="6" s="1"/>
  <c r="H40" i="6" s="1"/>
  <c r="H39" i="6"/>
  <c r="D39" i="6"/>
  <c r="G39" i="6" s="1"/>
  <c r="B39" i="6"/>
  <c r="F39" i="6" s="1"/>
  <c r="L38" i="6"/>
  <c r="K38" i="6"/>
  <c r="J38" i="6"/>
  <c r="I38" i="6"/>
  <c r="H38" i="6"/>
  <c r="G38" i="6"/>
  <c r="C38" i="6"/>
  <c r="G118" i="6" l="1"/>
  <c r="G131" i="6"/>
  <c r="I131" i="6" s="1"/>
  <c r="G120" i="6"/>
  <c r="H119" i="6"/>
  <c r="H120" i="6" s="1"/>
  <c r="G119" i="6"/>
  <c r="G129" i="6"/>
  <c r="G130" i="6"/>
  <c r="H95" i="6"/>
  <c r="H98" i="6" s="1"/>
  <c r="H108" i="6"/>
  <c r="H109" i="6" s="1"/>
  <c r="G97" i="6"/>
  <c r="G107" i="6"/>
  <c r="G109" i="6" s="1"/>
  <c r="G98" i="6"/>
  <c r="G108" i="6"/>
  <c r="G96" i="6"/>
  <c r="G87" i="6"/>
  <c r="G76" i="6"/>
  <c r="I76" i="6" s="1"/>
  <c r="H76" i="6"/>
  <c r="G85" i="6"/>
  <c r="H85" i="6"/>
  <c r="H87" i="6" s="1"/>
  <c r="G75" i="6"/>
  <c r="G74" i="6"/>
  <c r="G86" i="6"/>
  <c r="H64" i="6"/>
  <c r="G64" i="6"/>
  <c r="H62" i="6"/>
  <c r="H63" i="6"/>
  <c r="G63" i="6"/>
  <c r="G65" i="6" s="1"/>
  <c r="G53" i="6"/>
  <c r="G52" i="6"/>
  <c r="G54" i="6" s="1"/>
  <c r="I54" i="6" s="1"/>
  <c r="H41" i="6"/>
  <c r="H43" i="6" s="1"/>
  <c r="G42" i="6"/>
  <c r="G43" i="6" s="1"/>
  <c r="I43" i="6" s="1"/>
  <c r="G146" i="8"/>
  <c r="D146" i="8"/>
  <c r="H146" i="8" s="1"/>
  <c r="G145" i="8"/>
  <c r="D145" i="8"/>
  <c r="H145" i="8" s="1"/>
  <c r="G144" i="8"/>
  <c r="D144" i="8"/>
  <c r="H144" i="8" s="1"/>
  <c r="G143" i="8"/>
  <c r="D143" i="8"/>
  <c r="H143" i="8" s="1"/>
  <c r="G142" i="8"/>
  <c r="D142" i="8"/>
  <c r="H142" i="8" s="1"/>
  <c r="H141" i="8"/>
  <c r="D141" i="8"/>
  <c r="G141" i="8" s="1"/>
  <c r="C140" i="8"/>
  <c r="G133" i="8"/>
  <c r="D133" i="8"/>
  <c r="H133" i="8" s="1"/>
  <c r="G132" i="8"/>
  <c r="D132" i="8"/>
  <c r="H132" i="8" s="1"/>
  <c r="G131" i="8"/>
  <c r="D131" i="8"/>
  <c r="H131" i="8" s="1"/>
  <c r="G130" i="8"/>
  <c r="D130" i="8"/>
  <c r="H130" i="8" s="1"/>
  <c r="G129" i="8"/>
  <c r="D129" i="8"/>
  <c r="H129" i="8" s="1"/>
  <c r="H128" i="8"/>
  <c r="D128" i="8"/>
  <c r="G128" i="8" s="1"/>
  <c r="L127" i="8"/>
  <c r="K127" i="8"/>
  <c r="J127" i="8"/>
  <c r="I127" i="8"/>
  <c r="H127" i="8"/>
  <c r="G127" i="8"/>
  <c r="C127" i="8"/>
  <c r="G120" i="8"/>
  <c r="D120" i="8"/>
  <c r="H120" i="8" s="1"/>
  <c r="G119" i="8"/>
  <c r="D119" i="8"/>
  <c r="H119" i="8" s="1"/>
  <c r="G118" i="8"/>
  <c r="D118" i="8"/>
  <c r="H118" i="8" s="1"/>
  <c r="G117" i="8"/>
  <c r="D117" i="8"/>
  <c r="H117" i="8" s="1"/>
  <c r="G116" i="8"/>
  <c r="D116" i="8"/>
  <c r="H116" i="8" s="1"/>
  <c r="H115" i="8"/>
  <c r="G115" i="8"/>
  <c r="D115" i="8"/>
  <c r="L114" i="8"/>
  <c r="K114" i="8"/>
  <c r="J114" i="8"/>
  <c r="I114" i="8"/>
  <c r="H114" i="8"/>
  <c r="G114" i="8"/>
  <c r="C114" i="8"/>
  <c r="G107" i="8"/>
  <c r="D107" i="8"/>
  <c r="H107" i="8" s="1"/>
  <c r="G106" i="8"/>
  <c r="D106" i="8"/>
  <c r="H106" i="8" s="1"/>
  <c r="G105" i="8"/>
  <c r="D105" i="8"/>
  <c r="H105" i="8" s="1"/>
  <c r="H104" i="8"/>
  <c r="G104" i="8"/>
  <c r="D104" i="8"/>
  <c r="G103" i="8"/>
  <c r="D103" i="8"/>
  <c r="H103" i="8" s="1"/>
  <c r="H102" i="8"/>
  <c r="D102" i="8"/>
  <c r="G102" i="8" s="1"/>
  <c r="L101" i="8"/>
  <c r="K101" i="8"/>
  <c r="J101" i="8"/>
  <c r="I101" i="8"/>
  <c r="H101" i="8"/>
  <c r="G101" i="8"/>
  <c r="C101" i="8"/>
  <c r="G94" i="8"/>
  <c r="D94" i="8"/>
  <c r="H94" i="8" s="1"/>
  <c r="G93" i="8"/>
  <c r="D93" i="8"/>
  <c r="H93" i="8" s="1"/>
  <c r="G92" i="8"/>
  <c r="D92" i="8"/>
  <c r="H92" i="8" s="1"/>
  <c r="G91" i="8"/>
  <c r="D91" i="8"/>
  <c r="H91" i="8" s="1"/>
  <c r="G90" i="8"/>
  <c r="D90" i="8"/>
  <c r="H90" i="8" s="1"/>
  <c r="H89" i="8"/>
  <c r="D89" i="8"/>
  <c r="G89" i="8" s="1"/>
  <c r="L88" i="8"/>
  <c r="K88" i="8"/>
  <c r="J88" i="8"/>
  <c r="I88" i="8"/>
  <c r="H88" i="8"/>
  <c r="G88" i="8"/>
  <c r="C88" i="8"/>
  <c r="G81" i="8"/>
  <c r="D81" i="8"/>
  <c r="H81" i="8" s="1"/>
  <c r="G80" i="8"/>
  <c r="D80" i="8"/>
  <c r="H80" i="8" s="1"/>
  <c r="H79" i="8"/>
  <c r="G79" i="8"/>
  <c r="D79" i="8"/>
  <c r="H78" i="8"/>
  <c r="G78" i="8"/>
  <c r="D78" i="8"/>
  <c r="G77" i="8"/>
  <c r="D77" i="8"/>
  <c r="H77" i="8" s="1"/>
  <c r="H76" i="8"/>
  <c r="G76" i="8"/>
  <c r="D76" i="8"/>
  <c r="L75" i="8"/>
  <c r="K75" i="8"/>
  <c r="J75" i="8"/>
  <c r="I75" i="8"/>
  <c r="H75" i="8"/>
  <c r="G75" i="8"/>
  <c r="C75" i="8"/>
  <c r="G68" i="8"/>
  <c r="D68" i="8"/>
  <c r="H68" i="8" s="1"/>
  <c r="G67" i="8"/>
  <c r="D67" i="8"/>
  <c r="H67" i="8" s="1"/>
  <c r="G66" i="8"/>
  <c r="D66" i="8"/>
  <c r="H66" i="8" s="1"/>
  <c r="G65" i="8"/>
  <c r="D65" i="8"/>
  <c r="H65" i="8" s="1"/>
  <c r="G64" i="8"/>
  <c r="D64" i="8"/>
  <c r="H64" i="8" s="1"/>
  <c r="H63" i="8"/>
  <c r="D63" i="8"/>
  <c r="G63" i="8" s="1"/>
  <c r="L62" i="8"/>
  <c r="K62" i="8"/>
  <c r="J62" i="8"/>
  <c r="I62" i="8"/>
  <c r="H62" i="8"/>
  <c r="G62" i="8"/>
  <c r="C62" i="8"/>
  <c r="G55" i="8"/>
  <c r="D55" i="8"/>
  <c r="H55" i="8" s="1"/>
  <c r="G54" i="8"/>
  <c r="D54" i="8"/>
  <c r="H54" i="8" s="1"/>
  <c r="H53" i="8"/>
  <c r="G53" i="8"/>
  <c r="D53" i="8"/>
  <c r="H52" i="8"/>
  <c r="G52" i="8"/>
  <c r="D52" i="8"/>
  <c r="G51" i="8"/>
  <c r="D51" i="8"/>
  <c r="H51" i="8" s="1"/>
  <c r="H50" i="8"/>
  <c r="G50" i="8"/>
  <c r="D50" i="8"/>
  <c r="L49" i="8"/>
  <c r="K49" i="8"/>
  <c r="J49" i="8"/>
  <c r="I49" i="8"/>
  <c r="H49" i="8"/>
  <c r="G49" i="8"/>
  <c r="C49" i="8"/>
  <c r="G42" i="8"/>
  <c r="D42" i="8"/>
  <c r="H42" i="8" s="1"/>
  <c r="G41" i="8"/>
  <c r="D41" i="8"/>
  <c r="H41" i="8" s="1"/>
  <c r="G40" i="8"/>
  <c r="D40" i="8"/>
  <c r="H40" i="8" s="1"/>
  <c r="H39" i="8"/>
  <c r="G39" i="8"/>
  <c r="D39" i="8"/>
  <c r="G38" i="8"/>
  <c r="D38" i="8"/>
  <c r="H38" i="8" s="1"/>
  <c r="H37" i="8"/>
  <c r="D37" i="8"/>
  <c r="G37" i="8" s="1"/>
  <c r="G43" i="8" s="1"/>
  <c r="L36" i="8"/>
  <c r="K36" i="8"/>
  <c r="J36" i="8"/>
  <c r="I36" i="8"/>
  <c r="H36" i="8"/>
  <c r="G36" i="8"/>
  <c r="C36" i="8"/>
  <c r="D29" i="8"/>
  <c r="D28" i="8"/>
  <c r="D27" i="8"/>
  <c r="D26" i="8"/>
  <c r="D25" i="8"/>
  <c r="D24" i="8"/>
  <c r="C27" i="6"/>
  <c r="D28" i="6"/>
  <c r="D29" i="6"/>
  <c r="D30" i="6"/>
  <c r="D31" i="6"/>
  <c r="L44" i="4"/>
  <c r="H28" i="6"/>
  <c r="B31" i="6"/>
  <c r="F31" i="6" s="1"/>
  <c r="B30" i="6"/>
  <c r="F30" i="6" s="1"/>
  <c r="B29" i="6"/>
  <c r="F29" i="6" s="1"/>
  <c r="B28" i="6"/>
  <c r="F28" i="6" s="1"/>
  <c r="G46" i="4"/>
  <c r="H45" i="4"/>
  <c r="I120" i="6" l="1"/>
  <c r="I109" i="6"/>
  <c r="I98" i="6"/>
  <c r="I87" i="6"/>
  <c r="I65" i="6"/>
  <c r="H65" i="6"/>
  <c r="H31" i="6"/>
  <c r="G56" i="8"/>
  <c r="G95" i="8"/>
  <c r="H69" i="8"/>
  <c r="G108" i="8"/>
  <c r="G134" i="8"/>
  <c r="G82" i="8"/>
  <c r="H43" i="8"/>
  <c r="I43" i="8" s="1"/>
  <c r="G69" i="8"/>
  <c r="I69" i="8" s="1"/>
  <c r="H82" i="8"/>
  <c r="G121" i="8"/>
  <c r="G147" i="8"/>
  <c r="H121" i="8"/>
  <c r="I121" i="8" s="1"/>
  <c r="H108" i="8"/>
  <c r="I108" i="8" s="1"/>
  <c r="H134" i="8"/>
  <c r="I134" i="8" s="1"/>
  <c r="H147" i="8"/>
  <c r="H95" i="8"/>
  <c r="I95" i="8" s="1"/>
  <c r="H56" i="8"/>
  <c r="I56" i="8" s="1"/>
  <c r="H30" i="6"/>
  <c r="H29" i="6"/>
  <c r="I82" i="8" l="1"/>
  <c r="I147" i="8"/>
  <c r="J140" i="8" s="1"/>
  <c r="K140" i="8" s="1"/>
  <c r="G32" i="6"/>
  <c r="H32" i="6"/>
  <c r="I32" i="6" l="1"/>
  <c r="L27" i="6" s="1"/>
  <c r="L140" i="8"/>
  <c r="H140" i="8" s="1"/>
  <c r="G27" i="8"/>
  <c r="G28" i="8"/>
  <c r="H29" i="8"/>
  <c r="G29" i="8"/>
  <c r="C23" i="8"/>
  <c r="G25" i="8"/>
  <c r="H26" i="8"/>
  <c r="G24" i="8"/>
  <c r="H24" i="8"/>
  <c r="J27" i="6" l="1"/>
  <c r="K27" i="6" s="1"/>
  <c r="H27" i="6" s="1"/>
  <c r="G140" i="8"/>
  <c r="I140" i="8" s="1"/>
  <c r="H25" i="8"/>
  <c r="H28" i="8"/>
  <c r="C44" i="4"/>
  <c r="D48" i="4"/>
  <c r="B48" i="4"/>
  <c r="D47" i="4"/>
  <c r="B47" i="4"/>
  <c r="D46" i="4"/>
  <c r="H46" i="4" s="1"/>
  <c r="B46" i="4"/>
  <c r="B45" i="4"/>
  <c r="G27" i="6" l="1"/>
  <c r="I27" i="6" s="1"/>
  <c r="G47" i="4"/>
  <c r="H47" i="4"/>
  <c r="H49" i="4" s="1"/>
  <c r="H48" i="4"/>
  <c r="G48" i="4"/>
  <c r="G26" i="8"/>
  <c r="D45" i="4"/>
  <c r="G45" i="4" s="1"/>
  <c r="G49" i="4" s="1"/>
  <c r="G30" i="8" l="1"/>
  <c r="I49" i="4"/>
  <c r="H27" i="8"/>
  <c r="H30" i="8" s="1"/>
  <c r="I30" i="8" l="1"/>
  <c r="L23" i="8" s="1"/>
  <c r="J44" i="4"/>
  <c r="K44" i="4" s="1"/>
  <c r="H44" i="4" s="1"/>
  <c r="J23" i="8" l="1"/>
  <c r="G44" i="4"/>
  <c r="I44" i="4" l="1"/>
  <c r="I23" i="8"/>
  <c r="G23" i="8"/>
  <c r="K23" i="8"/>
  <c r="H23" i="8" s="1"/>
</calcChain>
</file>

<file path=xl/sharedStrings.xml><?xml version="1.0" encoding="utf-8"?>
<sst xmlns="http://schemas.openxmlformats.org/spreadsheetml/2006/main" count="603" uniqueCount="51">
  <si>
    <t>Benzin</t>
  </si>
  <si>
    <t>Bioethanol</t>
  </si>
  <si>
    <t>ETBE</t>
  </si>
  <si>
    <t>MTBE</t>
  </si>
  <si>
    <t>Gesamt</t>
  </si>
  <si>
    <t>Diesel</t>
  </si>
  <si>
    <t>FAME</t>
  </si>
  <si>
    <t>HVO100 (raffiniert)</t>
  </si>
  <si>
    <t>HVO100 (via H2)</t>
  </si>
  <si>
    <t>Prozent Bestandteile</t>
  </si>
  <si>
    <t>[Vol%]</t>
  </si>
  <si>
    <t>[L]</t>
  </si>
  <si>
    <t>Mengen</t>
  </si>
  <si>
    <t>Emissionsfaktor</t>
  </si>
  <si>
    <t>Fossile Emissionen</t>
  </si>
  <si>
    <t>[%]</t>
  </si>
  <si>
    <t>Gewichteter Fossiler Anteil</t>
  </si>
  <si>
    <t>Gesamte Emissionen</t>
  </si>
  <si>
    <t>Biogene Emissionen</t>
  </si>
  <si>
    <t>Gewichteter Biogener Anteil</t>
  </si>
  <si>
    <t xml:space="preserve">Spezifischer Emissionsfaktor </t>
  </si>
  <si>
    <t>Stoffart</t>
  </si>
  <si>
    <r>
      <t>[t CO</t>
    </r>
    <r>
      <rPr>
        <vertAlign val="subscript"/>
        <sz val="12"/>
        <rFont val="Calibri"/>
        <family val="2"/>
      </rPr>
      <t>2</t>
    </r>
    <r>
      <rPr>
        <sz val="12"/>
        <rFont val="Calibri"/>
        <family val="2"/>
      </rPr>
      <t>e / L]</t>
    </r>
  </si>
  <si>
    <r>
      <t>[t CO</t>
    </r>
    <r>
      <rPr>
        <vertAlign val="subscript"/>
        <sz val="12"/>
        <rFont val="Calibri"/>
        <family val="2"/>
      </rPr>
      <t>2</t>
    </r>
    <r>
      <rPr>
        <sz val="12"/>
        <rFont val="Calibri"/>
        <family val="2"/>
      </rPr>
      <t xml:space="preserve">e] </t>
    </r>
  </si>
  <si>
    <r>
      <t>[t CO</t>
    </r>
    <r>
      <rPr>
        <vertAlign val="subscript"/>
        <sz val="12"/>
        <color theme="1"/>
        <rFont val="Calibri"/>
        <family val="2"/>
      </rPr>
      <t>2</t>
    </r>
    <r>
      <rPr>
        <sz val="12"/>
        <color theme="1"/>
        <rFont val="Calibri"/>
        <family val="2"/>
      </rPr>
      <t>e]</t>
    </r>
  </si>
  <si>
    <r>
      <t>[t CO</t>
    </r>
    <r>
      <rPr>
        <vertAlign val="subscript"/>
        <sz val="12"/>
        <color theme="1"/>
        <rFont val="Calibri"/>
        <family val="2"/>
      </rPr>
      <t>2</t>
    </r>
    <r>
      <rPr>
        <sz val="12"/>
        <color theme="1"/>
        <rFont val="Calibri"/>
        <family val="2"/>
      </rPr>
      <t>e / L]</t>
    </r>
  </si>
  <si>
    <t>&lt;Bezeichnung des Brennstoffstroms&gt;</t>
  </si>
  <si>
    <t>Spezifischer Emissionsfaktor</t>
  </si>
  <si>
    <t>Bestandteile</t>
  </si>
  <si>
    <t>Stoffkategorie</t>
  </si>
  <si>
    <t>Ja</t>
  </si>
  <si>
    <t>Nein</t>
  </si>
  <si>
    <t>RED II Ja/Nein</t>
  </si>
  <si>
    <t>Bei der Entwicklung dieses Berechnungstools wurde größtmögliche Sorgfalt darauf verwendet, die Richtigkeit und Vollständigkeit der bereitgestellten Informationen sicherzustellen. Dennoch kann nicht ausgeschlossen werden, dass Fehler oder Ungenauigkeiten auftreten.</t>
  </si>
  <si>
    <t>Wir übernehmen keine Haftung für Schäden und Fehler, die durch die Nutzung der bereitgestellten Inhalte entstehen. Wir empfehlen den Nutzerinnen und Nutzern, alle Angaben eigenständig zu überprüfen. Sollten Ihnen Fehler oder Unstimmigkeiten auffallen, freuen wir uns über eine kurze Rückmeldung, damit wir die Informationen entsprechend korrigieren können.</t>
  </si>
  <si>
    <t>Zusammensetzung der Bestandteile des Brennstoffstroms</t>
  </si>
  <si>
    <t>Menge je Bestandteil</t>
  </si>
  <si>
    <t>prozentuale Zusammensetzung des Brennstoffstroms</t>
  </si>
  <si>
    <t>Umrechnungsfaktor der Mengen in freigesetztes CO2</t>
  </si>
  <si>
    <t>fossiler Anteil der Emissionen</t>
  </si>
  <si>
    <t>biogener RED-II konformer Anteil der Emissionen</t>
  </si>
  <si>
    <t>gesamte freigesetzte Emissionen</t>
  </si>
  <si>
    <t>nach Emissionen gewichteter fossiler Anteil</t>
  </si>
  <si>
    <t>nach Emissionen gewichteter biogener Anteil</t>
  </si>
  <si>
    <t>gewichteter Emissionsfaktor für diesen Brennstoffstrom</t>
  </si>
  <si>
    <r>
      <t>[t CO</t>
    </r>
    <r>
      <rPr>
        <vertAlign val="subscript"/>
        <sz val="11"/>
        <rFont val="Calibri"/>
        <family val="2"/>
      </rPr>
      <t>2</t>
    </r>
    <r>
      <rPr>
        <sz val="11"/>
        <rFont val="Calibri"/>
        <family val="2"/>
      </rPr>
      <t>e / L]</t>
    </r>
  </si>
  <si>
    <r>
      <t>[t CO</t>
    </r>
    <r>
      <rPr>
        <vertAlign val="subscript"/>
        <sz val="11"/>
        <rFont val="Calibri"/>
        <family val="2"/>
      </rPr>
      <t>2</t>
    </r>
    <r>
      <rPr>
        <sz val="11"/>
        <rFont val="Calibri"/>
        <family val="2"/>
      </rPr>
      <t xml:space="preserve">e] </t>
    </r>
  </si>
  <si>
    <r>
      <t>[t CO</t>
    </r>
    <r>
      <rPr>
        <vertAlign val="subscript"/>
        <sz val="11"/>
        <color theme="1"/>
        <rFont val="Calibri"/>
        <family val="2"/>
      </rPr>
      <t>2</t>
    </r>
    <r>
      <rPr>
        <sz val="11"/>
        <color theme="1"/>
        <rFont val="Calibri"/>
        <family val="2"/>
      </rPr>
      <t>e]</t>
    </r>
  </si>
  <si>
    <r>
      <t>[t CO</t>
    </r>
    <r>
      <rPr>
        <vertAlign val="subscript"/>
        <sz val="11"/>
        <color theme="1"/>
        <rFont val="Calibri"/>
        <family val="2"/>
      </rPr>
      <t>2</t>
    </r>
    <r>
      <rPr>
        <sz val="11"/>
        <color theme="1"/>
        <rFont val="Calibri"/>
        <family val="2"/>
      </rPr>
      <t>e / L]</t>
    </r>
  </si>
  <si>
    <t>Standardfaktoren Ebene 2a</t>
  </si>
  <si>
    <t>F1: Benzin E10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</si>
</sst>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
    <numFmt numFmtId="165" formatCode="#,##0.0000000"/>
  </numFmts>
  <fonts count="15" x14ac:knownFonts="1">
    <font>
      <sz val="12"/>
      <color theme="1"/>
      <name val="Calibri"/>
      <family val="2"/>
    </font>
    <font>
      <sz val="12"/>
      <color theme="1"/>
      <name val="Calibri"/>
      <family val="2"/>
    </font>
    <font>
      <sz val="12"/>
      <color rgb="FF006100"/>
      <name val="Calibri"/>
      <family val="2"/>
    </font>
    <font>
      <sz val="12"/>
      <name val="Calibri"/>
      <family val="2"/>
    </font>
    <font>
      <vertAlign val="subscript"/>
      <sz val="12"/>
      <name val="Calibri"/>
      <family val="2"/>
    </font>
    <font>
      <vertAlign val="subscript"/>
      <sz val="12"/>
      <color theme="1"/>
      <name val="Calibri"/>
      <family val="2"/>
    </font>
    <font>
      <b/>
      <sz val="12"/>
      <color theme="1"/>
      <name val="Calibri"/>
      <family val="2"/>
    </font>
    <font>
      <b/>
      <sz val="12"/>
      <name val="Calibri"/>
      <family val="2"/>
    </font>
    <font>
      <sz val="12"/>
      <color theme="0"/>
      <name val="Calibri"/>
      <family val="2"/>
    </font>
    <font>
      <sz val="12"/>
      <color rgb="FFFF0000"/>
      <name val="Calibri"/>
      <family val="2"/>
    </font>
    <font>
      <sz val="11"/>
      <color theme="1"/>
      <name val="Calibri"/>
      <family val="2"/>
    </font>
    <font>
      <sz val="11"/>
      <name val="Calibri"/>
      <family val="2"/>
    </font>
    <font>
      <vertAlign val="subscript"/>
      <sz val="11"/>
      <name val="Calibri"/>
      <family val="2"/>
    </font>
    <font>
      <vertAlign val="subscript"/>
      <sz val="11"/>
      <color theme="1"/>
      <name val="Calibri"/>
      <family val="2"/>
    </font>
    <font>
      <b/>
      <sz val="12"/>
      <color rgb="FFFF0000"/>
      <name val="Calibri"/>
      <family val="2"/>
    </font>
  </fonts>
  <fills count="8">
    <fill>
      <patternFill patternType="none"/>
    </fill>
    <fill>
      <patternFill patternType="gray125"/>
    </fill>
    <fill>
      <patternFill patternType="solid">
        <fgColor rgb="FFC6EFCE"/>
      </patternFill>
    </fill>
    <fill>
      <patternFill patternType="solid">
        <fgColor theme="9" tint="0.79998168889431442"/>
        <bgColor indexed="65"/>
      </patternFill>
    </fill>
    <fill>
      <patternFill patternType="solid">
        <fgColor theme="4" tint="0.59999389629810485"/>
        <bgColor indexed="64"/>
      </patternFill>
    </fill>
    <fill>
      <patternFill patternType="solid">
        <fgColor theme="7" tint="0.59999389629810485"/>
        <bgColor indexed="64"/>
      </patternFill>
    </fill>
    <fill>
      <patternFill patternType="solid">
        <fgColor rgb="FFC6EFCE"/>
        <bgColor indexed="64"/>
      </patternFill>
    </fill>
    <fill>
      <patternFill patternType="solid">
        <fgColor theme="0"/>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diagonalUp="1">
      <left style="medium">
        <color indexed="64"/>
      </left>
      <right style="thin">
        <color indexed="64"/>
      </right>
      <top style="thin">
        <color indexed="64"/>
      </top>
      <bottom style="thin">
        <color indexed="64"/>
      </bottom>
      <diagonal style="thin">
        <color indexed="64"/>
      </diagonal>
    </border>
  </borders>
  <cellStyleXfs count="3">
    <xf numFmtId="0" fontId="0" fillId="0" borderId="0"/>
    <xf numFmtId="0" fontId="2" fillId="2" borderId="0" applyNumberFormat="0" applyBorder="0" applyAlignment="0" applyProtection="0"/>
    <xf numFmtId="0" fontId="1" fillId="3" borderId="0" applyNumberFormat="0" applyBorder="0" applyAlignment="0" applyProtection="0"/>
  </cellStyleXfs>
  <cellXfs count="157">
    <xf numFmtId="0" fontId="0" fillId="0" borderId="0" xfId="0"/>
    <xf numFmtId="2" fontId="3" fillId="2" borderId="1" xfId="1" applyNumberFormat="1" applyFont="1" applyBorder="1" applyAlignment="1" applyProtection="1">
      <alignment horizontal="center" vertical="center"/>
      <protection locked="0"/>
    </xf>
    <xf numFmtId="4" fontId="3" fillId="2" borderId="1" xfId="1" applyNumberFormat="1" applyFont="1" applyBorder="1" applyAlignment="1" applyProtection="1">
      <alignment horizontal="center" vertical="center"/>
      <protection locked="0"/>
    </xf>
    <xf numFmtId="4" fontId="3" fillId="2" borderId="5" xfId="1" applyNumberFormat="1" applyFont="1" applyBorder="1" applyAlignment="1" applyProtection="1">
      <alignment horizontal="center" vertical="center"/>
      <protection locked="0"/>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Fill="1" applyAlignment="1" applyProtection="1">
      <alignment horizontal="center" vertical="center"/>
    </xf>
    <xf numFmtId="3" fontId="0" fillId="0" borderId="2" xfId="0" applyNumberFormat="1" applyBorder="1" applyAlignment="1" applyProtection="1">
      <alignment horizontal="center" vertical="center"/>
    </xf>
    <xf numFmtId="3" fontId="0" fillId="0" borderId="2" xfId="0" applyNumberFormat="1" applyFill="1" applyBorder="1" applyAlignment="1" applyProtection="1">
      <alignment horizontal="center" vertical="center"/>
    </xf>
    <xf numFmtId="3" fontId="0" fillId="0" borderId="14" xfId="0" applyNumberFormat="1" applyBorder="1" applyAlignment="1" applyProtection="1">
      <alignment horizontal="center" vertical="center"/>
    </xf>
    <xf numFmtId="4" fontId="7" fillId="0" borderId="1" xfId="1" applyNumberFormat="1" applyFont="1" applyFill="1" applyBorder="1" applyAlignment="1" applyProtection="1">
      <alignment horizontal="center" vertical="center" wrapText="1"/>
    </xf>
    <xf numFmtId="4" fontId="6" fillId="0" borderId="1" xfId="0" applyNumberFormat="1" applyFont="1" applyFill="1" applyBorder="1" applyAlignment="1" applyProtection="1">
      <alignment horizontal="center" vertical="center" wrapText="1"/>
    </xf>
    <xf numFmtId="4" fontId="6" fillId="0" borderId="1" xfId="0" applyNumberFormat="1" applyFont="1" applyBorder="1" applyAlignment="1" applyProtection="1">
      <alignment horizontal="center" vertical="center" wrapText="1"/>
    </xf>
    <xf numFmtId="4" fontId="6" fillId="0" borderId="15" xfId="0" applyNumberFormat="1" applyFont="1" applyBorder="1" applyAlignment="1" applyProtection="1">
      <alignment horizontal="center" vertical="center" wrapText="1"/>
    </xf>
    <xf numFmtId="4" fontId="3" fillId="0" borderId="1" xfId="1" applyNumberFormat="1" applyFont="1" applyFill="1" applyBorder="1" applyAlignment="1" applyProtection="1">
      <alignment horizontal="center" vertical="center" wrapText="1"/>
    </xf>
    <xf numFmtId="4" fontId="0" fillId="0" borderId="1" xfId="0" applyNumberFormat="1" applyFill="1" applyBorder="1" applyAlignment="1" applyProtection="1">
      <alignment horizontal="center" vertical="center" wrapText="1"/>
    </xf>
    <xf numFmtId="4" fontId="0" fillId="0" borderId="1" xfId="0" applyNumberFormat="1" applyBorder="1" applyAlignment="1" applyProtection="1">
      <alignment horizontal="center" vertical="center" wrapText="1"/>
    </xf>
    <xf numFmtId="4" fontId="0" fillId="0" borderId="4" xfId="0" applyNumberFormat="1" applyBorder="1" applyAlignment="1" applyProtection="1">
      <alignment horizontal="center" vertical="center" wrapText="1"/>
    </xf>
    <xf numFmtId="4" fontId="0" fillId="0" borderId="7" xfId="0" applyNumberFormat="1" applyBorder="1" applyAlignment="1" applyProtection="1">
      <alignment vertical="center"/>
    </xf>
    <xf numFmtId="4" fontId="0" fillId="0" borderId="1" xfId="0" applyNumberFormat="1" applyBorder="1" applyAlignment="1" applyProtection="1">
      <alignment horizontal="center" vertical="center"/>
    </xf>
    <xf numFmtId="0" fontId="0" fillId="0" borderId="13" xfId="0" applyFill="1" applyBorder="1" applyAlignment="1" applyProtection="1">
      <alignment horizontal="center" vertical="center"/>
    </xf>
    <xf numFmtId="4" fontId="0" fillId="0" borderId="5" xfId="0" applyNumberFormat="1" applyBorder="1" applyAlignment="1" applyProtection="1">
      <alignment horizontal="center" vertical="center"/>
    </xf>
    <xf numFmtId="164" fontId="0" fillId="0" borderId="5" xfId="0" applyNumberFormat="1" applyBorder="1" applyAlignment="1" applyProtection="1">
      <alignment horizontal="center" vertical="center"/>
    </xf>
    <xf numFmtId="164" fontId="0" fillId="5" borderId="16" xfId="0" applyNumberFormat="1" applyFill="1" applyBorder="1" applyAlignment="1" applyProtection="1">
      <alignment horizontal="center" vertical="center"/>
    </xf>
    <xf numFmtId="165" fontId="0" fillId="5" borderId="6" xfId="0" applyNumberFormat="1" applyFill="1" applyBorder="1" applyAlignment="1" applyProtection="1">
      <alignment horizontal="center" vertical="center"/>
    </xf>
    <xf numFmtId="165" fontId="1" fillId="0" borderId="4" xfId="2" applyNumberFormat="1" applyFill="1" applyBorder="1" applyAlignment="1" applyProtection="1">
      <alignment horizontal="center" vertical="center"/>
    </xf>
    <xf numFmtId="4" fontId="0" fillId="0" borderId="0" xfId="0" applyNumberFormat="1" applyAlignment="1" applyProtection="1">
      <alignment horizontal="center" vertical="center"/>
    </xf>
    <xf numFmtId="4" fontId="0" fillId="0" borderId="0" xfId="0" applyNumberFormat="1" applyFill="1" applyAlignment="1" applyProtection="1">
      <alignment horizontal="center" vertical="center"/>
    </xf>
    <xf numFmtId="4" fontId="0" fillId="0" borderId="8" xfId="0" applyNumberFormat="1" applyBorder="1" applyAlignment="1" applyProtection="1">
      <alignment vertical="center"/>
    </xf>
    <xf numFmtId="165" fontId="1" fillId="0" borderId="6" xfId="2" applyNumberFormat="1" applyFill="1" applyBorder="1" applyAlignment="1" applyProtection="1">
      <alignment horizontal="center" vertical="center"/>
    </xf>
    <xf numFmtId="164" fontId="0" fillId="4" borderId="5" xfId="0" applyNumberFormat="1" applyFill="1" applyBorder="1" applyAlignment="1" applyProtection="1">
      <alignment horizontal="center" vertical="center"/>
    </xf>
    <xf numFmtId="3" fontId="0" fillId="0" borderId="9" xfId="0" applyNumberFormat="1" applyBorder="1" applyAlignment="1" applyProtection="1">
      <alignment horizontal="center" vertical="center"/>
    </xf>
    <xf numFmtId="165" fontId="0" fillId="0" borderId="6" xfId="0" applyNumberFormat="1" applyFill="1" applyBorder="1" applyAlignment="1" applyProtection="1">
      <alignment horizontal="center" vertical="center"/>
    </xf>
    <xf numFmtId="4" fontId="6" fillId="0" borderId="21" xfId="0" applyNumberFormat="1" applyFont="1" applyBorder="1" applyAlignment="1" applyProtection="1">
      <alignment horizontal="center" vertical="center" wrapText="1"/>
    </xf>
    <xf numFmtId="4" fontId="3" fillId="6" borderId="1" xfId="1" applyNumberFormat="1" applyFont="1" applyFill="1" applyBorder="1" applyAlignment="1" applyProtection="1">
      <alignment horizontal="center" vertical="center"/>
    </xf>
    <xf numFmtId="2" fontId="3" fillId="6" borderId="1" xfId="1" applyNumberFormat="1" applyFont="1" applyFill="1" applyBorder="1" applyAlignment="1" applyProtection="1">
      <alignment horizontal="center" vertical="center"/>
    </xf>
    <xf numFmtId="4" fontId="3" fillId="6" borderId="5" xfId="1" applyNumberFormat="1" applyFont="1" applyFill="1" applyBorder="1" applyAlignment="1" applyProtection="1">
      <alignment horizontal="center" vertical="center"/>
    </xf>
    <xf numFmtId="4" fontId="3" fillId="6" borderId="1" xfId="1" applyNumberFormat="1" applyFont="1" applyFill="1" applyBorder="1" applyAlignment="1" applyProtection="1">
      <alignment horizontal="center" vertical="center"/>
      <protection locked="0"/>
    </xf>
    <xf numFmtId="4" fontId="7" fillId="6" borderId="7" xfId="1" applyNumberFormat="1" applyFont="1" applyFill="1" applyBorder="1" applyAlignment="1" applyProtection="1">
      <alignment horizontal="center" vertical="center"/>
    </xf>
    <xf numFmtId="4" fontId="0" fillId="0" borderId="0" xfId="0" applyNumberFormat="1" applyBorder="1" applyAlignment="1" applyProtection="1">
      <alignment horizontal="center" vertical="center"/>
    </xf>
    <xf numFmtId="0" fontId="6" fillId="0" borderId="0" xfId="0" applyFont="1" applyFill="1" applyBorder="1" applyAlignment="1" applyProtection="1">
      <alignment vertical="center" wrapText="1"/>
    </xf>
    <xf numFmtId="2" fontId="3" fillId="6" borderId="20" xfId="1" applyNumberFormat="1" applyFont="1" applyFill="1" applyBorder="1" applyAlignment="1" applyProtection="1">
      <alignment horizontal="center" vertical="center"/>
      <protection locked="0"/>
    </xf>
    <xf numFmtId="4" fontId="7" fillId="2" borderId="19" xfId="1" applyNumberFormat="1" applyFont="1" applyBorder="1" applyAlignment="1" applyProtection="1">
      <alignment horizontal="center" vertical="center"/>
      <protection locked="0"/>
    </xf>
    <xf numFmtId="4" fontId="1" fillId="6" borderId="1" xfId="2" applyNumberFormat="1" applyFill="1" applyBorder="1" applyAlignment="1" applyProtection="1">
      <alignment horizontal="center" vertical="center"/>
      <protection locked="0"/>
    </xf>
    <xf numFmtId="4" fontId="1" fillId="6" borderId="5" xfId="2" applyNumberFormat="1" applyFill="1" applyBorder="1" applyAlignment="1" applyProtection="1">
      <alignment horizontal="center" vertical="center"/>
      <protection locked="0"/>
    </xf>
    <xf numFmtId="4" fontId="0" fillId="6" borderId="20" xfId="0" applyNumberFormat="1" applyFill="1" applyBorder="1" applyAlignment="1" applyProtection="1">
      <alignment horizontal="center" vertical="center"/>
      <protection locked="0"/>
    </xf>
    <xf numFmtId="4" fontId="0" fillId="6" borderId="1" xfId="0" applyNumberFormat="1" applyFill="1" applyBorder="1" applyAlignment="1" applyProtection="1">
      <alignment horizontal="center" vertical="center"/>
      <protection locked="0"/>
    </xf>
    <xf numFmtId="165" fontId="1" fillId="6" borderId="4" xfId="2" applyNumberFormat="1" applyFill="1" applyBorder="1" applyAlignment="1" applyProtection="1">
      <alignment horizontal="center" vertical="center"/>
      <protection locked="0"/>
    </xf>
    <xf numFmtId="4" fontId="0" fillId="6" borderId="5" xfId="0" applyNumberFormat="1" applyFill="1" applyBorder="1" applyAlignment="1" applyProtection="1">
      <alignment horizontal="center" vertical="center"/>
      <protection locked="0"/>
    </xf>
    <xf numFmtId="165" fontId="1" fillId="6" borderId="6" xfId="2" applyNumberFormat="1" applyFill="1" applyBorder="1" applyAlignment="1" applyProtection="1">
      <alignment horizontal="center" vertical="center"/>
      <protection locked="0"/>
    </xf>
    <xf numFmtId="4" fontId="11" fillId="0" borderId="1" xfId="1" applyNumberFormat="1" applyFont="1" applyFill="1" applyBorder="1" applyAlignment="1" applyProtection="1">
      <alignment horizontal="center" vertical="center" wrapText="1"/>
    </xf>
    <xf numFmtId="4" fontId="10" fillId="0" borderId="1" xfId="0" applyNumberFormat="1" applyFont="1" applyFill="1" applyBorder="1" applyAlignment="1" applyProtection="1">
      <alignment horizontal="center" vertical="center" wrapText="1"/>
    </xf>
    <xf numFmtId="4" fontId="10" fillId="0" borderId="1" xfId="0" applyNumberFormat="1" applyFont="1" applyBorder="1" applyAlignment="1" applyProtection="1">
      <alignment horizontal="center" vertical="center" wrapText="1"/>
    </xf>
    <xf numFmtId="4" fontId="10" fillId="0" borderId="15" xfId="0" applyNumberFormat="1" applyFont="1" applyBorder="1" applyAlignment="1" applyProtection="1">
      <alignment horizontal="center" vertical="center" wrapText="1"/>
    </xf>
    <xf numFmtId="4" fontId="10" fillId="0" borderId="4" xfId="0" applyNumberFormat="1" applyFont="1" applyBorder="1" applyAlignment="1" applyProtection="1">
      <alignment horizontal="center" vertical="center" wrapText="1"/>
    </xf>
    <xf numFmtId="0" fontId="0" fillId="0" borderId="0" xfId="0" applyFont="1" applyFill="1" applyBorder="1" applyAlignment="1" applyProtection="1">
      <alignment horizontal="left" vertical="center" wrapText="1"/>
    </xf>
    <xf numFmtId="0" fontId="0" fillId="0" borderId="0" xfId="0" applyFont="1" applyFill="1" applyBorder="1" applyAlignment="1" applyProtection="1">
      <alignment vertical="center" wrapText="1"/>
    </xf>
    <xf numFmtId="4" fontId="0" fillId="0" borderId="0" xfId="0" applyNumberFormat="1" applyBorder="1" applyAlignment="1" applyProtection="1">
      <alignment vertical="center"/>
    </xf>
    <xf numFmtId="165" fontId="1" fillId="0" borderId="0" xfId="2" applyNumberFormat="1" applyFill="1" applyBorder="1" applyAlignment="1" applyProtection="1">
      <alignment horizontal="center" vertical="center"/>
    </xf>
    <xf numFmtId="4" fontId="3" fillId="6" borderId="15" xfId="1" applyNumberFormat="1" applyFont="1" applyFill="1" applyBorder="1" applyAlignment="1" applyProtection="1">
      <alignment horizontal="center" vertical="center"/>
    </xf>
    <xf numFmtId="4" fontId="3" fillId="6" borderId="16" xfId="1" applyNumberFormat="1" applyFont="1" applyFill="1" applyBorder="1" applyAlignment="1" applyProtection="1">
      <alignment horizontal="center" vertical="center"/>
    </xf>
    <xf numFmtId="2" fontId="3" fillId="0" borderId="15" xfId="1" applyNumberFormat="1" applyFont="1" applyFill="1" applyBorder="1" applyAlignment="1" applyProtection="1">
      <alignment horizontal="center" vertical="center"/>
    </xf>
    <xf numFmtId="4" fontId="3" fillId="0" borderId="15" xfId="1" applyNumberFormat="1" applyFont="1" applyFill="1" applyBorder="1" applyAlignment="1" applyProtection="1">
      <alignment horizontal="center" vertical="center"/>
    </xf>
    <xf numFmtId="4" fontId="3" fillId="2" borderId="19" xfId="1" applyNumberFormat="1" applyFont="1" applyBorder="1" applyAlignment="1" applyProtection="1">
      <alignment horizontal="center" vertical="center"/>
      <protection locked="0"/>
    </xf>
    <xf numFmtId="4" fontId="0" fillId="6" borderId="19" xfId="0" applyNumberFormat="1" applyFill="1" applyBorder="1" applyAlignment="1" applyProtection="1">
      <alignment horizontal="center" vertical="center"/>
      <protection locked="0"/>
    </xf>
    <xf numFmtId="4" fontId="0" fillId="6" borderId="7" xfId="0" applyNumberFormat="1" applyFill="1" applyBorder="1" applyAlignment="1" applyProtection="1">
      <alignment horizontal="center" vertical="center"/>
      <protection locked="0"/>
    </xf>
    <xf numFmtId="0" fontId="0" fillId="6" borderId="8" xfId="0" applyFill="1" applyBorder="1" applyAlignment="1" applyProtection="1">
      <alignment horizontal="center" vertical="center"/>
      <protection locked="0"/>
    </xf>
    <xf numFmtId="4" fontId="10" fillId="0" borderId="30" xfId="0" applyNumberFormat="1" applyFont="1" applyBorder="1" applyAlignment="1" applyProtection="1">
      <alignment horizontal="center" vertical="center" wrapText="1"/>
    </xf>
    <xf numFmtId="4" fontId="9" fillId="0" borderId="0" xfId="0" applyNumberFormat="1" applyFont="1" applyAlignment="1" applyProtection="1">
      <alignment horizontal="center" vertical="center"/>
    </xf>
    <xf numFmtId="0" fontId="9" fillId="0" borderId="0" xfId="0" applyFont="1" applyFill="1" applyBorder="1" applyAlignment="1" applyProtection="1">
      <alignment vertical="center" wrapText="1"/>
    </xf>
    <xf numFmtId="0" fontId="14" fillId="0" borderId="0" xfId="0" applyFont="1" applyBorder="1" applyAlignment="1" applyProtection="1">
      <alignment vertical="center" wrapText="1"/>
    </xf>
    <xf numFmtId="4" fontId="9" fillId="0" borderId="0" xfId="0" applyNumberFormat="1" applyFont="1" applyBorder="1" applyAlignment="1" applyProtection="1">
      <alignment horizontal="center" vertical="center"/>
    </xf>
    <xf numFmtId="0" fontId="8" fillId="0" borderId="0" xfId="0" applyFont="1" applyFill="1" applyAlignment="1" applyProtection="1">
      <alignment horizontal="center" vertical="center"/>
    </xf>
    <xf numFmtId="164" fontId="8" fillId="0" borderId="0" xfId="0" applyNumberFormat="1" applyFont="1" applyFill="1" applyBorder="1" applyAlignment="1" applyProtection="1">
      <alignment vertical="center" wrapText="1"/>
    </xf>
    <xf numFmtId="164" fontId="0" fillId="7" borderId="5" xfId="0" applyNumberFormat="1" applyFill="1" applyBorder="1" applyAlignment="1" applyProtection="1">
      <alignment horizontal="center" vertical="center"/>
    </xf>
    <xf numFmtId="164" fontId="0" fillId="7" borderId="16" xfId="0" applyNumberFormat="1" applyFill="1" applyBorder="1" applyAlignment="1" applyProtection="1">
      <alignment horizontal="center" vertical="center"/>
    </xf>
    <xf numFmtId="165" fontId="0" fillId="7" borderId="6" xfId="0" applyNumberFormat="1" applyFill="1" applyBorder="1" applyAlignment="1" applyProtection="1">
      <alignment horizontal="center" vertical="center"/>
    </xf>
    <xf numFmtId="0" fontId="6" fillId="0" borderId="28" xfId="0" applyFont="1" applyBorder="1" applyAlignment="1" applyProtection="1">
      <alignment vertical="center"/>
    </xf>
    <xf numFmtId="0" fontId="6" fillId="0" borderId="0" xfId="0" applyFont="1" applyBorder="1" applyAlignment="1" applyProtection="1">
      <alignment vertical="center"/>
    </xf>
    <xf numFmtId="0" fontId="6" fillId="0" borderId="29" xfId="0" applyFont="1" applyBorder="1" applyAlignment="1" applyProtection="1">
      <alignment vertical="center"/>
    </xf>
    <xf numFmtId="4" fontId="0" fillId="0" borderId="0" xfId="0" applyNumberFormat="1" applyBorder="1" applyAlignment="1" applyProtection="1">
      <alignment horizontal="left" vertical="center" wrapText="1"/>
    </xf>
    <xf numFmtId="0" fontId="0" fillId="0" borderId="9" xfId="0" applyBorder="1" applyAlignment="1" applyProtection="1">
      <alignment horizontal="center" vertical="center"/>
    </xf>
    <xf numFmtId="0" fontId="0" fillId="0" borderId="7" xfId="0" applyBorder="1" applyAlignment="1" applyProtection="1">
      <alignment horizontal="center" vertical="center"/>
    </xf>
    <xf numFmtId="0" fontId="0" fillId="0" borderId="8" xfId="0" applyBorder="1" applyAlignment="1" applyProtection="1">
      <alignment horizontal="center" vertical="center"/>
    </xf>
    <xf numFmtId="165" fontId="0" fillId="0" borderId="0" xfId="0" applyNumberFormat="1" applyFill="1" applyBorder="1" applyAlignment="1" applyProtection="1">
      <alignment horizontal="center" vertical="center"/>
    </xf>
    <xf numFmtId="0" fontId="0" fillId="0" borderId="0" xfId="0" applyFont="1" applyFill="1" applyAlignment="1" applyProtection="1">
      <alignment vertical="center" wrapText="1"/>
    </xf>
    <xf numFmtId="4" fontId="0" fillId="0" borderId="0" xfId="0" applyNumberFormat="1" applyAlignment="1" applyProtection="1">
      <alignment vertical="center"/>
    </xf>
    <xf numFmtId="0" fontId="0" fillId="0" borderId="3" xfId="0" applyBorder="1" applyAlignment="1" applyProtection="1">
      <alignment horizontal="center" vertical="center"/>
    </xf>
    <xf numFmtId="4" fontId="0" fillId="0" borderId="0" xfId="0" applyNumberFormat="1" applyAlignment="1" applyProtection="1">
      <alignment vertical="center" wrapText="1"/>
    </xf>
    <xf numFmtId="0" fontId="0" fillId="0" borderId="0" xfId="0" applyAlignment="1" applyProtection="1">
      <alignment vertical="center" wrapText="1"/>
    </xf>
    <xf numFmtId="4" fontId="10" fillId="0" borderId="0" xfId="0" applyNumberFormat="1" applyFont="1" applyAlignment="1" applyProtection="1">
      <alignment horizontal="center" vertical="center" wrapText="1"/>
    </xf>
    <xf numFmtId="0" fontId="10" fillId="0" borderId="0" xfId="0" applyFont="1" applyAlignment="1" applyProtection="1">
      <alignment horizontal="center" vertical="center" wrapText="1"/>
    </xf>
    <xf numFmtId="4" fontId="3" fillId="0" borderId="1" xfId="1" applyNumberFormat="1" applyFont="1" applyFill="1" applyBorder="1" applyAlignment="1" applyProtection="1">
      <alignment horizontal="center" vertical="center"/>
    </xf>
    <xf numFmtId="0" fontId="8" fillId="0" borderId="0" xfId="0" applyFont="1" applyFill="1" applyAlignment="1" applyProtection="1">
      <alignment vertical="center"/>
    </xf>
    <xf numFmtId="4" fontId="3" fillId="0" borderId="0" xfId="1" applyNumberFormat="1" applyFont="1" applyFill="1" applyBorder="1" applyAlignment="1" applyProtection="1">
      <alignment horizontal="center" vertical="center"/>
    </xf>
    <xf numFmtId="164" fontId="8" fillId="0" borderId="0" xfId="0" applyNumberFormat="1" applyFont="1" applyFill="1" applyAlignment="1" applyProtection="1">
      <alignment horizontal="right" vertical="center"/>
    </xf>
    <xf numFmtId="164" fontId="8" fillId="0" borderId="0" xfId="0" applyNumberFormat="1" applyFont="1" applyFill="1" applyBorder="1" applyAlignment="1" applyProtection="1">
      <alignment horizontal="right" vertical="center"/>
    </xf>
    <xf numFmtId="4" fontId="0" fillId="0" borderId="0" xfId="0" applyNumberFormat="1" applyFill="1" applyBorder="1" applyAlignment="1" applyProtection="1">
      <alignment horizontal="center" vertical="center"/>
    </xf>
    <xf numFmtId="4" fontId="1" fillId="0" borderId="0" xfId="2" applyNumberFormat="1" applyFill="1" applyAlignment="1" applyProtection="1">
      <alignment horizontal="center" vertical="center"/>
    </xf>
    <xf numFmtId="165" fontId="1" fillId="0" borderId="0" xfId="2" applyNumberFormat="1" applyFill="1" applyAlignment="1" applyProtection="1">
      <alignment horizontal="center" vertical="center"/>
    </xf>
    <xf numFmtId="0" fontId="6" fillId="0" borderId="7" xfId="0" applyFont="1" applyBorder="1" applyAlignment="1" applyProtection="1">
      <alignment horizontal="center" vertical="center"/>
    </xf>
    <xf numFmtId="0" fontId="6" fillId="0" borderId="4" xfId="0" applyFont="1" applyBorder="1" applyAlignment="1" applyProtection="1">
      <alignment horizontal="center" vertical="center"/>
    </xf>
    <xf numFmtId="165" fontId="0" fillId="0" borderId="4" xfId="0" applyNumberFormat="1" applyFill="1" applyBorder="1" applyAlignment="1" applyProtection="1">
      <alignment horizontal="center" vertical="center"/>
    </xf>
    <xf numFmtId="4" fontId="7" fillId="0" borderId="20" xfId="1" applyNumberFormat="1" applyFont="1" applyFill="1" applyBorder="1" applyAlignment="1" applyProtection="1">
      <alignment horizontal="center" vertical="center" wrapText="1"/>
    </xf>
    <xf numFmtId="4" fontId="6" fillId="0" borderId="20" xfId="0" applyNumberFormat="1" applyFont="1" applyFill="1" applyBorder="1" applyAlignment="1" applyProtection="1">
      <alignment horizontal="center" vertical="center" wrapText="1"/>
    </xf>
    <xf numFmtId="4" fontId="6" fillId="0" borderId="20" xfId="0" applyNumberFormat="1" applyFont="1" applyBorder="1" applyAlignment="1" applyProtection="1">
      <alignment horizontal="center" vertical="center" wrapText="1"/>
    </xf>
    <xf numFmtId="4" fontId="8" fillId="0" borderId="0" xfId="0" applyNumberFormat="1" applyFont="1" applyAlignment="1" applyProtection="1">
      <alignment horizontal="center" vertical="center"/>
    </xf>
    <xf numFmtId="4" fontId="8" fillId="0" borderId="0" xfId="0" applyNumberFormat="1" applyFont="1" applyAlignment="1" applyProtection="1">
      <alignment vertical="center"/>
    </xf>
    <xf numFmtId="4" fontId="9" fillId="0" borderId="0" xfId="0" applyNumberFormat="1" applyFont="1" applyAlignment="1" applyProtection="1">
      <alignment vertical="center"/>
    </xf>
    <xf numFmtId="0" fontId="9" fillId="0" borderId="0" xfId="0" applyFont="1" applyAlignment="1" applyProtection="1">
      <alignment horizontal="center" vertical="center"/>
    </xf>
    <xf numFmtId="4" fontId="9" fillId="0" borderId="0" xfId="0" applyNumberFormat="1" applyFont="1" applyFill="1" applyAlignment="1" applyProtection="1">
      <alignment horizontal="center" vertical="center"/>
    </xf>
    <xf numFmtId="4" fontId="8" fillId="0" borderId="0" xfId="0" applyNumberFormat="1" applyFont="1" applyFill="1" applyAlignment="1" applyProtection="1">
      <alignment horizontal="center" vertical="center"/>
    </xf>
    <xf numFmtId="4" fontId="9" fillId="0" borderId="0" xfId="0" applyNumberFormat="1" applyFont="1" applyFill="1" applyBorder="1" applyAlignment="1" applyProtection="1">
      <alignment horizontal="center" vertical="center"/>
    </xf>
    <xf numFmtId="0" fontId="9" fillId="0" borderId="0" xfId="0" applyFont="1" applyFill="1" applyBorder="1" applyAlignment="1" applyProtection="1">
      <alignment horizontal="left" vertical="center" wrapText="1"/>
    </xf>
    <xf numFmtId="0" fontId="6" fillId="0" borderId="28" xfId="0" applyFont="1" applyBorder="1" applyAlignment="1" applyProtection="1">
      <alignment horizontal="center" vertical="center"/>
    </xf>
    <xf numFmtId="0" fontId="6" fillId="0" borderId="0" xfId="0" applyFont="1" applyBorder="1" applyAlignment="1" applyProtection="1">
      <alignment horizontal="left" vertical="center"/>
    </xf>
    <xf numFmtId="0" fontId="6" fillId="0" borderId="29" xfId="0" applyFont="1" applyBorder="1" applyAlignment="1" applyProtection="1">
      <alignment horizontal="left" vertical="center"/>
    </xf>
    <xf numFmtId="4" fontId="0" fillId="0" borderId="7" xfId="0" applyNumberFormat="1" applyBorder="1" applyAlignment="1" applyProtection="1">
      <alignment horizontal="left" vertical="center"/>
    </xf>
    <xf numFmtId="164" fontId="0" fillId="0" borderId="5" xfId="0" applyNumberFormat="1" applyFill="1" applyBorder="1" applyAlignment="1" applyProtection="1">
      <alignment horizontal="center" vertical="center"/>
    </xf>
    <xf numFmtId="4" fontId="0" fillId="0" borderId="20" xfId="0" applyNumberFormat="1" applyBorder="1" applyAlignment="1" applyProtection="1">
      <alignment horizontal="center" vertical="center"/>
    </xf>
    <xf numFmtId="165" fontId="0" fillId="6" borderId="4" xfId="0" applyNumberFormat="1" applyFill="1" applyBorder="1" applyAlignment="1" applyProtection="1">
      <alignment horizontal="center" vertical="center"/>
      <protection locked="0"/>
    </xf>
    <xf numFmtId="0" fontId="8" fillId="7" borderId="0" xfId="0" applyFont="1" applyFill="1" applyAlignment="1" applyProtection="1">
      <alignment vertical="center"/>
    </xf>
    <xf numFmtId="4" fontId="6" fillId="0" borderId="0" xfId="0" applyNumberFormat="1" applyFont="1" applyBorder="1" applyAlignment="1" applyProtection="1">
      <alignment horizontal="left" vertical="center" wrapText="1"/>
    </xf>
    <xf numFmtId="1" fontId="8" fillId="0" borderId="0" xfId="0" applyNumberFormat="1" applyFont="1" applyFill="1" applyAlignment="1" applyProtection="1">
      <alignment vertical="center"/>
    </xf>
    <xf numFmtId="0" fontId="8" fillId="0" borderId="0" xfId="0" applyFont="1" applyFill="1" applyBorder="1" applyAlignment="1" applyProtection="1">
      <alignment vertical="center" wrapText="1"/>
    </xf>
    <xf numFmtId="4" fontId="7" fillId="0" borderId="15" xfId="1" applyNumberFormat="1" applyFont="1" applyFill="1" applyBorder="1" applyAlignment="1" applyProtection="1">
      <alignment horizontal="center" vertical="center" wrapText="1"/>
    </xf>
    <xf numFmtId="4" fontId="7" fillId="0" borderId="18" xfId="1" applyNumberFormat="1" applyFont="1" applyFill="1" applyBorder="1" applyAlignment="1" applyProtection="1">
      <alignment horizontal="center" vertical="center" wrapText="1"/>
    </xf>
    <xf numFmtId="3" fontId="0" fillId="0" borderId="14" xfId="0" applyNumberFormat="1" applyBorder="1" applyAlignment="1" applyProtection="1">
      <alignment horizontal="center" vertical="center"/>
    </xf>
    <xf numFmtId="3" fontId="0" fillId="0" borderId="17" xfId="0" applyNumberFormat="1" applyBorder="1" applyAlignment="1" applyProtection="1">
      <alignment horizontal="center" vertical="center"/>
    </xf>
    <xf numFmtId="0" fontId="0" fillId="0" borderId="1" xfId="0" applyFill="1" applyBorder="1" applyAlignment="1" applyProtection="1">
      <alignment horizontal="left" vertical="center"/>
    </xf>
    <xf numFmtId="0" fontId="0" fillId="0" borderId="4" xfId="0" applyFill="1" applyBorder="1" applyAlignment="1" applyProtection="1">
      <alignment horizontal="left" vertical="center"/>
    </xf>
    <xf numFmtId="0" fontId="0" fillId="0" borderId="5" xfId="0" applyFill="1" applyBorder="1" applyAlignment="1" applyProtection="1">
      <alignment horizontal="left" vertical="center"/>
    </xf>
    <xf numFmtId="0" fontId="0" fillId="0" borderId="6" xfId="0" applyFill="1" applyBorder="1" applyAlignment="1" applyProtection="1">
      <alignment horizontal="left" vertical="center"/>
    </xf>
    <xf numFmtId="0" fontId="7" fillId="6" borderId="10" xfId="1" applyFont="1" applyFill="1" applyBorder="1" applyAlignment="1" applyProtection="1">
      <alignment horizontal="left" vertical="center"/>
    </xf>
    <xf numFmtId="0" fontId="7" fillId="6" borderId="11" xfId="1" applyFont="1" applyFill="1" applyBorder="1" applyAlignment="1" applyProtection="1">
      <alignment horizontal="left" vertical="center"/>
    </xf>
    <xf numFmtId="0" fontId="7" fillId="6" borderId="12" xfId="1" applyFont="1" applyFill="1" applyBorder="1" applyAlignment="1" applyProtection="1">
      <alignment horizontal="left" vertical="center"/>
    </xf>
    <xf numFmtId="0" fontId="0" fillId="0" borderId="1" xfId="0" applyBorder="1" applyAlignment="1" applyProtection="1">
      <alignment horizontal="left" vertical="center"/>
    </xf>
    <xf numFmtId="0" fontId="0" fillId="0" borderId="5" xfId="0" applyBorder="1" applyAlignment="1" applyProtection="1">
      <alignment horizontal="left" vertical="center"/>
    </xf>
    <xf numFmtId="0" fontId="0" fillId="0" borderId="2" xfId="0" applyFill="1" applyBorder="1" applyAlignment="1" applyProtection="1">
      <alignment horizontal="left" vertical="center"/>
    </xf>
    <xf numFmtId="0" fontId="0" fillId="0" borderId="3" xfId="0" applyFill="1" applyBorder="1" applyAlignment="1" applyProtection="1">
      <alignment horizontal="left" vertical="center"/>
    </xf>
    <xf numFmtId="0" fontId="0" fillId="0" borderId="2" xfId="0" applyBorder="1" applyAlignment="1" applyProtection="1">
      <alignment horizontal="left" vertical="center"/>
    </xf>
    <xf numFmtId="4" fontId="6" fillId="0" borderId="22" xfId="0" applyNumberFormat="1" applyFont="1" applyBorder="1" applyAlignment="1" applyProtection="1">
      <alignment horizontal="left" vertical="center" wrapText="1"/>
    </xf>
    <xf numFmtId="4" fontId="6" fillId="0" borderId="23" xfId="0" applyNumberFormat="1" applyFont="1" applyBorder="1" applyAlignment="1" applyProtection="1">
      <alignment horizontal="left" vertical="center" wrapText="1"/>
    </xf>
    <xf numFmtId="4" fontId="6" fillId="0" borderId="24" xfId="0" applyNumberFormat="1" applyFont="1" applyBorder="1" applyAlignment="1" applyProtection="1">
      <alignment horizontal="left" vertical="center" wrapText="1"/>
    </xf>
    <xf numFmtId="4" fontId="6" fillId="0" borderId="28" xfId="0" applyNumberFormat="1" applyFont="1" applyBorder="1" applyAlignment="1" applyProtection="1">
      <alignment horizontal="left" vertical="center" wrapText="1"/>
    </xf>
    <xf numFmtId="4" fontId="6" fillId="0" borderId="0" xfId="0" applyNumberFormat="1" applyFont="1" applyBorder="1" applyAlignment="1" applyProtection="1">
      <alignment horizontal="left" vertical="center" wrapText="1"/>
    </xf>
    <xf numFmtId="4" fontId="6" fillId="0" borderId="29" xfId="0" applyNumberFormat="1" applyFont="1" applyBorder="1" applyAlignment="1" applyProtection="1">
      <alignment horizontal="left" vertical="center" wrapText="1"/>
    </xf>
    <xf numFmtId="4" fontId="6" fillId="0" borderId="25" xfId="0" applyNumberFormat="1" applyFont="1" applyBorder="1" applyAlignment="1" applyProtection="1">
      <alignment horizontal="left" vertical="center" wrapText="1"/>
    </xf>
    <xf numFmtId="4" fontId="6" fillId="0" borderId="26" xfId="0" applyNumberFormat="1" applyFont="1" applyBorder="1" applyAlignment="1" applyProtection="1">
      <alignment horizontal="left" vertical="center" wrapText="1"/>
    </xf>
    <xf numFmtId="4" fontId="6" fillId="0" borderId="27" xfId="0" applyNumberFormat="1" applyFont="1" applyBorder="1" applyAlignment="1" applyProtection="1">
      <alignment horizontal="left" vertical="center" wrapText="1"/>
    </xf>
    <xf numFmtId="3" fontId="0" fillId="0" borderId="14" xfId="0" applyNumberFormat="1" applyFill="1" applyBorder="1" applyAlignment="1" applyProtection="1">
      <alignment horizontal="center" vertical="center"/>
    </xf>
    <xf numFmtId="3" fontId="0" fillId="0" borderId="17" xfId="0" applyNumberFormat="1" applyFill="1" applyBorder="1" applyAlignment="1" applyProtection="1">
      <alignment horizontal="center" vertical="center"/>
    </xf>
    <xf numFmtId="0" fontId="7" fillId="2" borderId="10" xfId="1" applyFont="1" applyBorder="1" applyAlignment="1" applyProtection="1">
      <alignment horizontal="left" vertical="center"/>
      <protection locked="0"/>
    </xf>
    <xf numFmtId="0" fontId="7" fillId="2" borderId="11" xfId="1" applyFont="1" applyBorder="1" applyAlignment="1" applyProtection="1">
      <alignment horizontal="left" vertical="center"/>
      <protection locked="0"/>
    </xf>
    <xf numFmtId="0" fontId="7" fillId="2" borderId="12" xfId="1" applyFont="1" applyBorder="1" applyAlignment="1" applyProtection="1">
      <alignment horizontal="left" vertical="center"/>
      <protection locked="0"/>
    </xf>
    <xf numFmtId="0" fontId="6" fillId="0" borderId="9" xfId="0" applyFont="1" applyBorder="1" applyAlignment="1" applyProtection="1">
      <alignment horizontal="center" vertical="center"/>
    </xf>
    <xf numFmtId="0" fontId="6" fillId="0" borderId="3" xfId="0" applyFont="1" applyBorder="1" applyAlignment="1" applyProtection="1">
      <alignment horizontal="center" vertical="center"/>
    </xf>
  </cellXfs>
  <cellStyles count="3">
    <cellStyle name="20 % - Akzent6" xfId="2" builtinId="50"/>
    <cellStyle name="Gut" xfId="1" builtinId="26"/>
    <cellStyle name="Standard" xfId="0" builtinId="0"/>
  </cellStyles>
  <dxfs count="21">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
      <font>
        <b/>
        <i val="0"/>
      </font>
      <fill>
        <patternFill>
          <bgColor rgb="FFFF7C80"/>
        </patternFill>
      </fill>
    </dxf>
  </dxfs>
  <tableStyles count="0" defaultTableStyle="TableStyleMedium2" defaultPivotStyle="PivotStyleLight16"/>
  <colors>
    <mruColors>
      <color rgb="FFC6EFCE"/>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hyperlink" Target="https://www.bmf.gv.at/themen/klimapolitik/carbon-markets/EU-ETS-2/frequently-asked-questions-(FAQ).html" TargetMode="External"/></Relationships>
</file>

<file path=xl/drawings/drawing1.xml><?xml version="1.0" encoding="utf-8"?>
<xdr:wsDr xmlns:xdr="http://schemas.openxmlformats.org/drawingml/2006/spreadsheetDrawing" xmlns:a="http://schemas.openxmlformats.org/drawingml/2006/main">
  <xdr:twoCellAnchor>
    <xdr:from>
      <xdr:col>1</xdr:col>
      <xdr:colOff>1057275</xdr:colOff>
      <xdr:row>51</xdr:row>
      <xdr:rowOff>200025</xdr:rowOff>
    </xdr:from>
    <xdr:to>
      <xdr:col>11</xdr:col>
      <xdr:colOff>933450</xdr:colOff>
      <xdr:row>67</xdr:row>
      <xdr:rowOff>85725</xdr:rowOff>
    </xdr:to>
    <xdr:pic>
      <xdr:nvPicPr>
        <xdr:cNvPr id="19" name="Grafik 2" descr="image002"/>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13355"/>
        <a:stretch/>
      </xdr:blipFill>
      <xdr:spPr bwMode="auto">
        <a:xfrm>
          <a:off x="2247900" y="11115675"/>
          <a:ext cx="12544425" cy="32385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828667</xdr:colOff>
      <xdr:row>44</xdr:row>
      <xdr:rowOff>76197</xdr:rowOff>
    </xdr:from>
    <xdr:to>
      <xdr:col>11</xdr:col>
      <xdr:colOff>676263</xdr:colOff>
      <xdr:row>60</xdr:row>
      <xdr:rowOff>104774</xdr:rowOff>
    </xdr:to>
    <xdr:sp macro="" textlink="">
      <xdr:nvSpPr>
        <xdr:cNvPr id="8" name="Rechteckiger Pfeil 7"/>
        <xdr:cNvSpPr/>
      </xdr:nvSpPr>
      <xdr:spPr>
        <a:xfrm rot="10800000">
          <a:off x="13420717" y="9524997"/>
          <a:ext cx="1114421" cy="3381377"/>
        </a:xfrm>
        <a:prstGeom prst="bentArrow">
          <a:avLst>
            <a:gd name="adj1" fmla="val 6487"/>
            <a:gd name="adj2" fmla="val 9493"/>
            <a:gd name="adj3" fmla="val 34402"/>
            <a:gd name="adj4" fmla="val 41234"/>
          </a:avLst>
        </a:prstGeom>
        <a:solidFill>
          <a:schemeClr val="accent4">
            <a:lumMod val="60000"/>
            <a:lumOff val="4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AT" sz="1100">
            <a:ln w="28575">
              <a:solidFill>
                <a:schemeClr val="tx1"/>
              </a:solidFill>
            </a:ln>
            <a:solidFill>
              <a:schemeClr val="tx1"/>
            </a:solidFill>
          </a:endParaRPr>
        </a:p>
      </xdr:txBody>
    </xdr:sp>
    <xdr:clientData/>
  </xdr:twoCellAnchor>
  <xdr:twoCellAnchor>
    <xdr:from>
      <xdr:col>9</xdr:col>
      <xdr:colOff>838189</xdr:colOff>
      <xdr:row>44</xdr:row>
      <xdr:rowOff>76196</xdr:rowOff>
    </xdr:from>
    <xdr:to>
      <xdr:col>10</xdr:col>
      <xdr:colOff>685785</xdr:colOff>
      <xdr:row>62</xdr:row>
      <xdr:rowOff>47624</xdr:rowOff>
    </xdr:to>
    <xdr:sp macro="" textlink="">
      <xdr:nvSpPr>
        <xdr:cNvPr id="9" name="Rechteckiger Pfeil 8"/>
        <xdr:cNvSpPr/>
      </xdr:nvSpPr>
      <xdr:spPr>
        <a:xfrm rot="10800000">
          <a:off x="12163414" y="9524996"/>
          <a:ext cx="1114421" cy="3743328"/>
        </a:xfrm>
        <a:prstGeom prst="bentArrow">
          <a:avLst>
            <a:gd name="adj1" fmla="val 6487"/>
            <a:gd name="adj2" fmla="val 9493"/>
            <a:gd name="adj3" fmla="val 34402"/>
            <a:gd name="adj4" fmla="val 41234"/>
          </a:avLst>
        </a:prstGeom>
        <a:solidFill>
          <a:schemeClr val="accent4">
            <a:lumMod val="60000"/>
            <a:lumOff val="40000"/>
          </a:schemeClr>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endParaRPr lang="de-AT" sz="1100">
            <a:ln w="28575">
              <a:solidFill>
                <a:schemeClr val="tx1"/>
              </a:solidFill>
            </a:ln>
            <a:solidFill>
              <a:schemeClr val="tx1"/>
            </a:solidFill>
            <a:latin typeface="+mn-lt"/>
            <a:ea typeface="+mn-ea"/>
            <a:cs typeface="+mn-cs"/>
          </a:endParaRPr>
        </a:p>
      </xdr:txBody>
    </xdr:sp>
    <xdr:clientData/>
  </xdr:twoCellAnchor>
  <xdr:twoCellAnchor>
    <xdr:from>
      <xdr:col>1</xdr:col>
      <xdr:colOff>409574</xdr:colOff>
      <xdr:row>27</xdr:row>
      <xdr:rowOff>133350</xdr:rowOff>
    </xdr:from>
    <xdr:to>
      <xdr:col>5</xdr:col>
      <xdr:colOff>457200</xdr:colOff>
      <xdr:row>37</xdr:row>
      <xdr:rowOff>19049</xdr:rowOff>
    </xdr:to>
    <xdr:sp macro="" textlink="">
      <xdr:nvSpPr>
        <xdr:cNvPr id="4" name="Legende mit Pfeil nach unten 3"/>
        <xdr:cNvSpPr/>
      </xdr:nvSpPr>
      <xdr:spPr>
        <a:xfrm>
          <a:off x="1600199" y="5676900"/>
          <a:ext cx="5114926" cy="1981199"/>
        </a:xfrm>
        <a:prstGeom prst="downArrowCallout">
          <a:avLst>
            <a:gd name="adj1" fmla="val 25000"/>
            <a:gd name="adj2" fmla="val 25000"/>
            <a:gd name="adj3" fmla="val 20555"/>
            <a:gd name="adj4" fmla="val 70273"/>
          </a:avLst>
        </a:prstGeom>
        <a:solidFill>
          <a:srgbClr val="C6EFCE"/>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lstStyle/>
        <a:p>
          <a:pPr algn="l"/>
          <a:r>
            <a:rPr lang="de-AT" sz="1100" b="1">
              <a:solidFill>
                <a:sysClr val="windowText" lastClr="000000"/>
              </a:solidFill>
            </a:rPr>
            <a:t>1. Befüllen Sie die Eingabemaske mit den Daten Ihres Brennstoffstromes</a:t>
          </a:r>
        </a:p>
        <a:p>
          <a:pPr algn="l"/>
          <a:r>
            <a:rPr lang="de-AT" sz="1100">
              <a:solidFill>
                <a:sysClr val="windowText" lastClr="000000"/>
              </a:solidFill>
            </a:rPr>
            <a:t>- Bezeichnung gemäß Überwachungsplan (inklusive Nummerierung; bspw. "F1")</a:t>
          </a:r>
        </a:p>
        <a:p>
          <a:pPr algn="l"/>
          <a:r>
            <a:rPr lang="de-AT" sz="1100">
              <a:solidFill>
                <a:sysClr val="windowText" lastClr="000000"/>
              </a:solidFill>
            </a:rPr>
            <a:t>- Auswahl Benzin- oder Dieselkraftstoff</a:t>
          </a:r>
        </a:p>
        <a:p>
          <a:pPr algn="l"/>
          <a:r>
            <a:rPr lang="de-AT" sz="1100">
              <a:solidFill>
                <a:sysClr val="windowText" lastClr="000000"/>
              </a:solidFill>
            </a:rPr>
            <a:t>- Angabe der Gesamtmenge in Litern</a:t>
          </a:r>
        </a:p>
        <a:p>
          <a:pPr algn="l"/>
          <a:r>
            <a:rPr lang="de-AT" sz="1100">
              <a:solidFill>
                <a:sysClr val="windowText" lastClr="000000"/>
              </a:solidFill>
            </a:rPr>
            <a:t>- Prozentueller Anteil der einzelnen Bestandteile (muss in Summe 100 %</a:t>
          </a:r>
          <a:r>
            <a:rPr lang="de-AT" sz="1100" baseline="0">
              <a:solidFill>
                <a:sysClr val="windowText" lastClr="000000"/>
              </a:solidFill>
            </a:rPr>
            <a:t> ergeben)</a:t>
          </a:r>
          <a:endParaRPr lang="de-AT" sz="1100">
            <a:solidFill>
              <a:sysClr val="windowText" lastClr="000000"/>
            </a:solidFill>
          </a:endParaRPr>
        </a:p>
        <a:p>
          <a:pPr algn="l"/>
          <a:r>
            <a:rPr lang="de-AT" sz="1100">
              <a:solidFill>
                <a:sysClr val="windowText" lastClr="000000"/>
              </a:solidFill>
            </a:rPr>
            <a:t>- Angabe</a:t>
          </a:r>
          <a:r>
            <a:rPr lang="de-AT" sz="1100" baseline="0">
              <a:solidFill>
                <a:sysClr val="windowText" lastClr="000000"/>
              </a:solidFill>
            </a:rPr>
            <a:t> RED II Zertifizierung vorhanden (Ja/Nein) - </a:t>
          </a:r>
          <a:r>
            <a:rPr lang="de-AT" sz="1100" b="1" baseline="0">
              <a:solidFill>
                <a:sysClr val="windowText" lastClr="000000"/>
              </a:solidFill>
            </a:rPr>
            <a:t>betrifft nur ETBE/MTBE (Benzin)     </a:t>
          </a:r>
        </a:p>
        <a:p>
          <a:pPr algn="l"/>
          <a:r>
            <a:rPr lang="de-AT" sz="1100" b="1" baseline="0">
              <a:solidFill>
                <a:sysClr val="windowText" lastClr="000000"/>
              </a:solidFill>
            </a:rPr>
            <a:t>  </a:t>
          </a:r>
          <a:r>
            <a:rPr lang="de-AT" sz="1100" b="0" baseline="0">
              <a:solidFill>
                <a:sysClr val="windowText" lastClr="000000"/>
              </a:solidFill>
            </a:rPr>
            <a:t>(Diesel Beimengungen HVO100 sind standardmäßig mit "Ja" auszuwählen)</a:t>
          </a:r>
          <a:endParaRPr lang="de-AT" sz="1100" b="1">
            <a:solidFill>
              <a:sysClr val="windowText" lastClr="000000"/>
            </a:solidFill>
          </a:endParaRPr>
        </a:p>
      </xdr:txBody>
    </xdr:sp>
    <xdr:clientData/>
  </xdr:twoCellAnchor>
  <xdr:twoCellAnchor>
    <xdr:from>
      <xdr:col>7</xdr:col>
      <xdr:colOff>657226</xdr:colOff>
      <xdr:row>45</xdr:row>
      <xdr:rowOff>19050</xdr:rowOff>
    </xdr:from>
    <xdr:to>
      <xdr:col>10</xdr:col>
      <xdr:colOff>180975</xdr:colOff>
      <xdr:row>50</xdr:row>
      <xdr:rowOff>200025</xdr:rowOff>
    </xdr:to>
    <xdr:sp macro="" textlink="">
      <xdr:nvSpPr>
        <xdr:cNvPr id="13" name="Legende mit Pfeil nach unten 12"/>
        <xdr:cNvSpPr/>
      </xdr:nvSpPr>
      <xdr:spPr>
        <a:xfrm>
          <a:off x="9448801" y="9448800"/>
          <a:ext cx="3324224" cy="1228725"/>
        </a:xfrm>
        <a:prstGeom prst="downArrowCallout">
          <a:avLst>
            <a:gd name="adj1" fmla="val 32926"/>
            <a:gd name="adj2" fmla="val 32835"/>
            <a:gd name="adj3" fmla="val 30649"/>
            <a:gd name="adj4" fmla="val 58207"/>
          </a:avLst>
        </a:prstGeom>
        <a:solidFill>
          <a:schemeClr val="accent4">
            <a:lumMod val="40000"/>
            <a:lumOff val="60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rtlCol="0" anchor="ctr"/>
        <a:lstStyle/>
        <a:p>
          <a:pPr algn="l"/>
          <a:r>
            <a:rPr lang="de-AT" sz="1100">
              <a:solidFill>
                <a:sysClr val="windowText" lastClr="000000"/>
              </a:solidFill>
            </a:rPr>
            <a:t>2. Übertragen Sie die Werte für den prozentuellen biogenen Anteil und den spezifischen Emissionsfaktor in die Eingabemaske der Emissionsmeldung</a:t>
          </a:r>
        </a:p>
      </xdr:txBody>
    </xdr:sp>
    <xdr:clientData/>
  </xdr:twoCellAnchor>
  <xdr:twoCellAnchor>
    <xdr:from>
      <xdr:col>4</xdr:col>
      <xdr:colOff>266700</xdr:colOff>
      <xdr:row>22</xdr:row>
      <xdr:rowOff>9525</xdr:rowOff>
    </xdr:from>
    <xdr:to>
      <xdr:col>6</xdr:col>
      <xdr:colOff>1162056</xdr:colOff>
      <xdr:row>26</xdr:row>
      <xdr:rowOff>66675</xdr:rowOff>
    </xdr:to>
    <xdr:sp macro="" textlink="">
      <xdr:nvSpPr>
        <xdr:cNvPr id="16" name="Legende mit Pfeil nach unten 15"/>
        <xdr:cNvSpPr/>
      </xdr:nvSpPr>
      <xdr:spPr>
        <a:xfrm rot="16200000">
          <a:off x="6524628" y="3238497"/>
          <a:ext cx="895350" cy="3429006"/>
        </a:xfrm>
        <a:prstGeom prst="downArrowCallout">
          <a:avLst>
            <a:gd name="adj1" fmla="val 40618"/>
            <a:gd name="adj2" fmla="val 37730"/>
            <a:gd name="adj3" fmla="val 43397"/>
            <a:gd name="adj4" fmla="val 83429"/>
          </a:avLst>
        </a:prstGeom>
        <a:solidFill>
          <a:schemeClr val="accent1">
            <a:lumMod val="20000"/>
            <a:lumOff val="80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lIns="72000" tIns="144000" rtlCol="0" anchor="ctr"/>
        <a:lstStyle/>
        <a:p>
          <a:pPr lvl="0" algn="l"/>
          <a:r>
            <a:rPr lang="de-AT" sz="1100">
              <a:solidFill>
                <a:sysClr val="windowText" lastClr="000000"/>
              </a:solidFill>
            </a:rPr>
            <a:t>3. Die Werte für die fossilen und biogenen Emissionen werden in der Emissionsmeldung automatisch ausgeworfen</a:t>
          </a:r>
          <a:r>
            <a:rPr lang="de-AT" sz="1100" baseline="0">
              <a:solidFill>
                <a:sysClr val="windowText" lastClr="000000"/>
              </a:solidFill>
            </a:rPr>
            <a:t> (geringfügige Rundungsdifferenzen können auftreten)</a:t>
          </a:r>
        </a:p>
      </xdr:txBody>
    </xdr:sp>
    <xdr:clientData/>
  </xdr:twoCellAnchor>
  <xdr:twoCellAnchor>
    <xdr:from>
      <xdr:col>7</xdr:col>
      <xdr:colOff>114300</xdr:colOff>
      <xdr:row>21</xdr:row>
      <xdr:rowOff>38100</xdr:rowOff>
    </xdr:from>
    <xdr:to>
      <xdr:col>11</xdr:col>
      <xdr:colOff>1123950</xdr:colOff>
      <xdr:row>36</xdr:row>
      <xdr:rowOff>133350</xdr:rowOff>
    </xdr:to>
    <xdr:pic>
      <xdr:nvPicPr>
        <xdr:cNvPr id="17" name="Grafik 1" descr="image001"/>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276" t="-3154" r="-478" b="-4100"/>
        <a:stretch/>
      </xdr:blipFill>
      <xdr:spPr bwMode="auto">
        <a:xfrm>
          <a:off x="8905875" y="4438650"/>
          <a:ext cx="6076950" cy="323850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552450</xdr:colOff>
      <xdr:row>9</xdr:row>
      <xdr:rowOff>133349</xdr:rowOff>
    </xdr:from>
    <xdr:to>
      <xdr:col>7</xdr:col>
      <xdr:colOff>85726</xdr:colOff>
      <xdr:row>16</xdr:row>
      <xdr:rowOff>161925</xdr:rowOff>
    </xdr:to>
    <xdr:sp macro="" textlink="">
      <xdr:nvSpPr>
        <xdr:cNvPr id="2" name="Abgerundete rechteckige Legende 1">
          <a:hlinkClick xmlns:r="http://schemas.openxmlformats.org/officeDocument/2006/relationships" r:id="rId1"/>
        </xdr:cNvPr>
        <xdr:cNvSpPr/>
      </xdr:nvSpPr>
      <xdr:spPr>
        <a:xfrm>
          <a:off x="4276725" y="2019299"/>
          <a:ext cx="4600576" cy="1495426"/>
        </a:xfrm>
        <a:prstGeom prst="wedgeRoundRectCallout">
          <a:avLst>
            <a:gd name="adj1" fmla="val -40750"/>
            <a:gd name="adj2" fmla="val 63023"/>
            <a:gd name="adj3" fmla="val 16667"/>
          </a:avLst>
        </a:prstGeom>
        <a:solidFill>
          <a:schemeClr val="accent1">
            <a:lumMod val="20000"/>
            <a:lumOff val="80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tIns="72000" rIns="144000" bIns="72000" rtlCol="0" anchor="t"/>
        <a:lstStyle/>
        <a:p>
          <a:pPr algn="l"/>
          <a:r>
            <a:rPr lang="de-AT" sz="1100">
              <a:solidFill>
                <a:sysClr val="windowText" lastClr="000000"/>
              </a:solidFill>
            </a:rPr>
            <a:t>Die</a:t>
          </a:r>
          <a:r>
            <a:rPr lang="de-AT" sz="1100" baseline="0">
              <a:solidFill>
                <a:sysClr val="windowText" lastClr="000000"/>
              </a:solidFill>
            </a:rPr>
            <a:t> aktuellen nationalen Standardfaktoren zum EU ETS 2 finden Sie auf der Homepage des BMF zum Download bereitgestellt:</a:t>
          </a:r>
        </a:p>
        <a:p>
          <a:pPr algn="l"/>
          <a:endParaRPr lang="de-AT" sz="1100" baseline="0">
            <a:solidFill>
              <a:sysClr val="windowText" lastClr="000000"/>
            </a:solidFill>
          </a:endParaRPr>
        </a:p>
        <a:p>
          <a:pPr algn="l"/>
          <a:r>
            <a:rPr lang="de-AT" sz="1100" baseline="0">
              <a:solidFill>
                <a:sysClr val="windowText" lastClr="000000"/>
              </a:solidFill>
            </a:rPr>
            <a:t>https://www.bmf.gv.at/themen/klimapolitik/carbon-markets/EU-ETS-2/frequently-asked-questions-(FAQ).html</a:t>
          </a:r>
        </a:p>
        <a:p>
          <a:pPr algn="l"/>
          <a:endParaRPr lang="de-AT" sz="1100" baseline="0">
            <a:solidFill>
              <a:sysClr val="windowText" lastClr="000000"/>
            </a:solidFill>
          </a:endParaRPr>
        </a:p>
        <a:p>
          <a:pPr algn="l"/>
          <a:r>
            <a:rPr lang="de-AT" sz="1100" baseline="0">
              <a:solidFill>
                <a:sysClr val="windowText" lastClr="000000"/>
              </a:solidFill>
            </a:rPr>
            <a:t>Den Link zum PDF finden Sie in den FAQ unter Frage 13 sowie Frage 41</a:t>
          </a:r>
        </a:p>
        <a:p>
          <a:pPr algn="l"/>
          <a:endParaRPr lang="de-AT" sz="1100" baseline="0">
            <a:solidFill>
              <a:sysClr val="windowText" lastClr="000000"/>
            </a:solidFill>
          </a:endParaRPr>
        </a:p>
        <a:p>
          <a:pPr algn="l"/>
          <a:endParaRPr lang="de-AT" sz="1100">
            <a:solidFill>
              <a:sysClr val="windowText" lastClr="000000"/>
            </a:solidFill>
          </a:endParaRPr>
        </a:p>
      </xdr:txBody>
    </xdr:sp>
    <xdr:clientData/>
  </xdr:twoCellAnchor>
  <xdr:twoCellAnchor>
    <xdr:from>
      <xdr:col>8</xdr:col>
      <xdr:colOff>533399</xdr:colOff>
      <xdr:row>8</xdr:row>
      <xdr:rowOff>114300</xdr:rowOff>
    </xdr:from>
    <xdr:to>
      <xdr:col>11</xdr:col>
      <xdr:colOff>790575</xdr:colOff>
      <xdr:row>19</xdr:row>
      <xdr:rowOff>85725</xdr:rowOff>
    </xdr:to>
    <xdr:sp macro="" textlink="">
      <xdr:nvSpPr>
        <xdr:cNvPr id="3" name="Abgerundetes Rechteck 2"/>
        <xdr:cNvSpPr/>
      </xdr:nvSpPr>
      <xdr:spPr>
        <a:xfrm>
          <a:off x="10591799" y="1790700"/>
          <a:ext cx="4057651" cy="2276475"/>
        </a:xfrm>
        <a:prstGeom prst="roundRect">
          <a:avLst/>
        </a:prstGeom>
        <a:solidFill>
          <a:schemeClr val="accent1">
            <a:lumMod val="20000"/>
            <a:lumOff val="80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tIns="72000" rIns="144000" bIns="72000" rtlCol="0" anchor="t"/>
        <a:lstStyle/>
        <a:p>
          <a:pPr algn="l"/>
          <a:r>
            <a:rPr lang="de-AT" sz="1100">
              <a:solidFill>
                <a:sysClr val="windowText" lastClr="000000"/>
              </a:solidFill>
            </a:rPr>
            <a:t>Prozentualer</a:t>
          </a:r>
          <a:r>
            <a:rPr lang="de-AT" sz="1100" baseline="0">
              <a:solidFill>
                <a:sysClr val="windowText" lastClr="000000"/>
              </a:solidFill>
            </a:rPr>
            <a:t> Anteil der Emissionen zu den Additiven ETBE und MTBE gemäß Richtlinie (EU) 2018/2001 (Renewable Energy Directive - RED III) bei Red II Konformität:</a:t>
          </a:r>
        </a:p>
        <a:p>
          <a:pPr algn="l"/>
          <a:endParaRPr lang="de-AT" sz="1100" baseline="0">
            <a:solidFill>
              <a:sysClr val="windowText" lastClr="000000"/>
            </a:solidFill>
          </a:endParaRPr>
        </a:p>
        <a:p>
          <a:pPr algn="l"/>
          <a:r>
            <a:rPr lang="de-AT" sz="1100" b="1" baseline="0">
              <a:solidFill>
                <a:sysClr val="windowText" lastClr="000000"/>
              </a:solidFill>
            </a:rPr>
            <a:t>- nach energetischer Freisetzung</a:t>
          </a:r>
        </a:p>
        <a:p>
          <a:pPr algn="l"/>
          <a:r>
            <a:rPr lang="de-AT" sz="1100" baseline="0">
              <a:solidFill>
                <a:sysClr val="windowText" lastClr="000000"/>
              </a:solidFill>
            </a:rPr>
            <a:t>ETBE	Fossil: 67 %	Biogen: 33 %</a:t>
          </a:r>
        </a:p>
        <a:p>
          <a:pPr algn="l"/>
          <a:r>
            <a:rPr lang="de-AT" sz="1100" baseline="0">
              <a:solidFill>
                <a:sysClr val="windowText" lastClr="000000"/>
              </a:solidFill>
            </a:rPr>
            <a:t>MTBE	Fossil: 78 %	Biogen: 22 %</a:t>
          </a:r>
        </a:p>
        <a:p>
          <a:pPr algn="l"/>
          <a:endParaRPr lang="de-AT" sz="1100" baseline="0">
            <a:solidFill>
              <a:sysClr val="windowText" lastClr="000000"/>
            </a:solidFill>
          </a:endParaRPr>
        </a:p>
        <a:p>
          <a:pPr algn="l"/>
          <a:r>
            <a:rPr lang="de-AT" sz="1100" b="1" baseline="0">
              <a:solidFill>
                <a:sysClr val="windowText" lastClr="000000"/>
              </a:solidFill>
            </a:rPr>
            <a:t>- nach Volumsprozent (berechnungsrelevant)</a:t>
          </a:r>
        </a:p>
        <a:p>
          <a:pPr algn="l"/>
          <a:r>
            <a:rPr lang="de-AT" sz="1100" baseline="0">
              <a:solidFill>
                <a:sysClr val="windowText" lastClr="000000"/>
              </a:solidFill>
            </a:rPr>
            <a:t>ETBE	Fossil: 58 %	Biogen: 42 %</a:t>
          </a:r>
        </a:p>
        <a:p>
          <a:pPr algn="l"/>
          <a:r>
            <a:rPr lang="de-AT" sz="1100" baseline="0">
              <a:solidFill>
                <a:sysClr val="windowText" lastClr="000000"/>
              </a:solidFill>
            </a:rPr>
            <a:t>MTBE	Fossil: 67 %	Biogen: 33 %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361950</xdr:colOff>
      <xdr:row>8</xdr:row>
      <xdr:rowOff>57150</xdr:rowOff>
    </xdr:from>
    <xdr:to>
      <xdr:col>6</xdr:col>
      <xdr:colOff>876300</xdr:colOff>
      <xdr:row>15</xdr:row>
      <xdr:rowOff>95250</xdr:rowOff>
    </xdr:to>
    <xdr:sp macro="" textlink="">
      <xdr:nvSpPr>
        <xdr:cNvPr id="3" name="Abgerundetes Rechteck 2"/>
        <xdr:cNvSpPr/>
      </xdr:nvSpPr>
      <xdr:spPr>
        <a:xfrm>
          <a:off x="1552575" y="1733550"/>
          <a:ext cx="6848475" cy="1504950"/>
        </a:xfrm>
        <a:prstGeom prst="roundRect">
          <a:avLst/>
        </a:prstGeom>
        <a:solidFill>
          <a:schemeClr val="accent1">
            <a:lumMod val="20000"/>
            <a:lumOff val="80000"/>
          </a:schemeClr>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144000" tIns="72000" rIns="144000" bIns="72000" rtlCol="0" anchor="t"/>
        <a:lstStyle/>
        <a:p>
          <a:pPr algn="l"/>
          <a:r>
            <a:rPr lang="de-AT" sz="1100" baseline="0">
              <a:solidFill>
                <a:sysClr val="windowText" lastClr="000000"/>
              </a:solidFill>
            </a:rPr>
            <a:t>Nachstehende Matrix dient zur Berechnung der Emissionen, bei Verwendung abweichender Emissionsfaktoren von den nationalen Standardfaktoren oder bei abweichender Zusammensetzung des Brennstoffes. Additive mit einem Anteil von weniger als 1 Vol% sind nicht zu berücksichtigen. </a:t>
          </a:r>
        </a:p>
        <a:p>
          <a:pPr algn="l"/>
          <a:endParaRPr lang="de-AT" sz="1100" baseline="0">
            <a:solidFill>
              <a:sysClr val="windowText" lastClr="000000"/>
            </a:solidFill>
          </a:endParaRPr>
        </a:p>
        <a:p>
          <a:pPr algn="l"/>
          <a:r>
            <a:rPr lang="de-AT" sz="1100" baseline="0">
              <a:solidFill>
                <a:sysClr val="windowText" lastClr="000000"/>
              </a:solidFill>
            </a:rPr>
            <a:t>Bezeichnungen der einzelnen Kraftstoffbestandteile sind entsprechend eindeutig und nachvollziehbar zu wählen. Sollten einzelne Additive sowohl biogene als auch fossile Anteile beinhalten (bspw. ETBE), sind diese Anteile jeweils separat zu erfassen. </a:t>
          </a:r>
        </a:p>
        <a:p>
          <a:pPr algn="l"/>
          <a:endParaRPr lang="de-AT" sz="1100" baseline="0">
            <a:solidFill>
              <a:sysClr val="windowText" lastClr="000000"/>
            </a:solidFill>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73"/>
  <sheetViews>
    <sheetView showGridLines="0" zoomScaleNormal="100" workbookViewId="0">
      <selection activeCell="G45" sqref="G45:I49"/>
    </sheetView>
  </sheetViews>
  <sheetFormatPr baseColWidth="10" defaultRowHeight="16.5" customHeight="1" x14ac:dyDescent="0.25"/>
  <cols>
    <col min="1" max="1" width="15.625" style="4" customWidth="1"/>
    <col min="2" max="2" width="16.625" style="4" customWidth="1"/>
    <col min="3" max="5" width="16.625" style="5" customWidth="1"/>
    <col min="6" max="9" width="16.625" style="6" customWidth="1"/>
    <col min="10" max="12" width="16.625" style="5" customWidth="1"/>
    <col min="13" max="16384" width="11" style="4"/>
  </cols>
  <sheetData>
    <row r="2" spans="2:12" ht="16.5" customHeight="1" thickBot="1" x14ac:dyDescent="0.3"/>
    <row r="3" spans="2:12" ht="16.5" customHeight="1" x14ac:dyDescent="0.25">
      <c r="B3" s="141" t="s">
        <v>33</v>
      </c>
      <c r="C3" s="142"/>
      <c r="D3" s="142"/>
      <c r="E3" s="142"/>
      <c r="F3" s="142"/>
      <c r="G3" s="142"/>
      <c r="H3" s="142"/>
      <c r="I3" s="142"/>
      <c r="J3" s="142"/>
      <c r="K3" s="142"/>
      <c r="L3" s="143"/>
    </row>
    <row r="4" spans="2:12" ht="16.5" customHeight="1" x14ac:dyDescent="0.25">
      <c r="B4" s="144"/>
      <c r="C4" s="145"/>
      <c r="D4" s="145"/>
      <c r="E4" s="145"/>
      <c r="F4" s="145"/>
      <c r="G4" s="145"/>
      <c r="H4" s="145"/>
      <c r="I4" s="145"/>
      <c r="J4" s="145"/>
      <c r="K4" s="145"/>
      <c r="L4" s="146"/>
    </row>
    <row r="5" spans="2:12" ht="7.5" customHeight="1" x14ac:dyDescent="0.25">
      <c r="B5" s="77"/>
      <c r="C5" s="78"/>
      <c r="D5" s="78"/>
      <c r="E5" s="78"/>
      <c r="F5" s="78"/>
      <c r="G5" s="78"/>
      <c r="H5" s="78"/>
      <c r="I5" s="78"/>
      <c r="J5" s="78"/>
      <c r="K5" s="78"/>
      <c r="L5" s="79"/>
    </row>
    <row r="6" spans="2:12" ht="16.5" customHeight="1" x14ac:dyDescent="0.25">
      <c r="B6" s="144" t="s">
        <v>34</v>
      </c>
      <c r="C6" s="145"/>
      <c r="D6" s="145"/>
      <c r="E6" s="145"/>
      <c r="F6" s="145"/>
      <c r="G6" s="145"/>
      <c r="H6" s="145"/>
      <c r="I6" s="145"/>
      <c r="J6" s="145"/>
      <c r="K6" s="145"/>
      <c r="L6" s="146"/>
    </row>
    <row r="7" spans="2:12" ht="16.5" customHeight="1" thickBot="1" x14ac:dyDescent="0.3">
      <c r="B7" s="147"/>
      <c r="C7" s="148"/>
      <c r="D7" s="148"/>
      <c r="E7" s="148"/>
      <c r="F7" s="148"/>
      <c r="G7" s="148"/>
      <c r="H7" s="148"/>
      <c r="I7" s="148"/>
      <c r="J7" s="148"/>
      <c r="K7" s="148"/>
      <c r="L7" s="149"/>
    </row>
    <row r="8" spans="2:12" ht="16.5" customHeight="1" x14ac:dyDescent="0.25">
      <c r="B8" s="80"/>
      <c r="C8" s="80"/>
      <c r="D8" s="80"/>
      <c r="E8" s="80"/>
      <c r="F8" s="80"/>
      <c r="G8" s="80"/>
      <c r="H8" s="80"/>
      <c r="I8" s="80"/>
      <c r="J8" s="80"/>
      <c r="K8" s="80"/>
      <c r="L8" s="80"/>
    </row>
    <row r="9" spans="2:12" ht="16.5" customHeight="1" thickBot="1" x14ac:dyDescent="0.3"/>
    <row r="10" spans="2:12" ht="16.5" customHeight="1" x14ac:dyDescent="0.25">
      <c r="B10" s="81">
        <v>1</v>
      </c>
      <c r="C10" s="140" t="s">
        <v>29</v>
      </c>
      <c r="D10" s="140"/>
      <c r="E10" s="138" t="s">
        <v>35</v>
      </c>
      <c r="F10" s="138"/>
      <c r="G10" s="138"/>
      <c r="H10" s="138"/>
      <c r="I10" s="138"/>
      <c r="J10" s="138"/>
      <c r="K10" s="138"/>
      <c r="L10" s="139"/>
    </row>
    <row r="11" spans="2:12" ht="16.5" customHeight="1" x14ac:dyDescent="0.25">
      <c r="B11" s="82">
        <v>2</v>
      </c>
      <c r="C11" s="136" t="s">
        <v>12</v>
      </c>
      <c r="D11" s="136"/>
      <c r="E11" s="129" t="s">
        <v>36</v>
      </c>
      <c r="F11" s="129"/>
      <c r="G11" s="129"/>
      <c r="H11" s="129"/>
      <c r="I11" s="129"/>
      <c r="J11" s="129"/>
      <c r="K11" s="129"/>
      <c r="L11" s="130"/>
    </row>
    <row r="12" spans="2:12" ht="16.5" customHeight="1" x14ac:dyDescent="0.25">
      <c r="B12" s="82">
        <v>3</v>
      </c>
      <c r="C12" s="136" t="s">
        <v>28</v>
      </c>
      <c r="D12" s="136"/>
      <c r="E12" s="129" t="s">
        <v>37</v>
      </c>
      <c r="F12" s="129"/>
      <c r="G12" s="129"/>
      <c r="H12" s="129"/>
      <c r="I12" s="129"/>
      <c r="J12" s="129"/>
      <c r="K12" s="129"/>
      <c r="L12" s="130"/>
    </row>
    <row r="13" spans="2:12" ht="16.5" customHeight="1" x14ac:dyDescent="0.25">
      <c r="B13" s="82">
        <v>4</v>
      </c>
      <c r="C13" s="136" t="s">
        <v>13</v>
      </c>
      <c r="D13" s="136"/>
      <c r="E13" s="129" t="s">
        <v>38</v>
      </c>
      <c r="F13" s="129"/>
      <c r="G13" s="129"/>
      <c r="H13" s="129"/>
      <c r="I13" s="129"/>
      <c r="J13" s="129"/>
      <c r="K13" s="129"/>
      <c r="L13" s="130"/>
    </row>
    <row r="14" spans="2:12" ht="16.5" customHeight="1" x14ac:dyDescent="0.25">
      <c r="B14" s="82">
        <v>5</v>
      </c>
      <c r="C14" s="136" t="s">
        <v>14</v>
      </c>
      <c r="D14" s="136"/>
      <c r="E14" s="129" t="s">
        <v>39</v>
      </c>
      <c r="F14" s="129"/>
      <c r="G14" s="129"/>
      <c r="H14" s="129"/>
      <c r="I14" s="129"/>
      <c r="J14" s="129"/>
      <c r="K14" s="129"/>
      <c r="L14" s="130"/>
    </row>
    <row r="15" spans="2:12" ht="16.5" customHeight="1" x14ac:dyDescent="0.25">
      <c r="B15" s="82">
        <v>6</v>
      </c>
      <c r="C15" s="136" t="s">
        <v>18</v>
      </c>
      <c r="D15" s="136"/>
      <c r="E15" s="129" t="s">
        <v>40</v>
      </c>
      <c r="F15" s="129"/>
      <c r="G15" s="129"/>
      <c r="H15" s="129"/>
      <c r="I15" s="129"/>
      <c r="J15" s="129"/>
      <c r="K15" s="129"/>
      <c r="L15" s="130"/>
    </row>
    <row r="16" spans="2:12" ht="16.5" customHeight="1" x14ac:dyDescent="0.25">
      <c r="B16" s="82">
        <v>7</v>
      </c>
      <c r="C16" s="136" t="s">
        <v>17</v>
      </c>
      <c r="D16" s="136"/>
      <c r="E16" s="129" t="s">
        <v>41</v>
      </c>
      <c r="F16" s="129"/>
      <c r="G16" s="129"/>
      <c r="H16" s="129"/>
      <c r="I16" s="129"/>
      <c r="J16" s="129"/>
      <c r="K16" s="129"/>
      <c r="L16" s="130"/>
    </row>
    <row r="17" spans="2:12" ht="16.5" customHeight="1" x14ac:dyDescent="0.25">
      <c r="B17" s="82">
        <v>8</v>
      </c>
      <c r="C17" s="136" t="s">
        <v>16</v>
      </c>
      <c r="D17" s="136"/>
      <c r="E17" s="129" t="s">
        <v>42</v>
      </c>
      <c r="F17" s="129"/>
      <c r="G17" s="129"/>
      <c r="H17" s="129"/>
      <c r="I17" s="129"/>
      <c r="J17" s="129"/>
      <c r="K17" s="129"/>
      <c r="L17" s="130"/>
    </row>
    <row r="18" spans="2:12" ht="16.5" customHeight="1" x14ac:dyDescent="0.25">
      <c r="B18" s="82">
        <v>9</v>
      </c>
      <c r="C18" s="136" t="s">
        <v>19</v>
      </c>
      <c r="D18" s="136"/>
      <c r="E18" s="129" t="s">
        <v>43</v>
      </c>
      <c r="F18" s="129"/>
      <c r="G18" s="129"/>
      <c r="H18" s="129"/>
      <c r="I18" s="129"/>
      <c r="J18" s="129"/>
      <c r="K18" s="129"/>
      <c r="L18" s="130"/>
    </row>
    <row r="19" spans="2:12" ht="16.5" customHeight="1" thickBot="1" x14ac:dyDescent="0.3">
      <c r="B19" s="83">
        <v>10</v>
      </c>
      <c r="C19" s="137" t="s">
        <v>27</v>
      </c>
      <c r="D19" s="137"/>
      <c r="E19" s="131" t="s">
        <v>44</v>
      </c>
      <c r="F19" s="131"/>
      <c r="G19" s="131"/>
      <c r="H19" s="131"/>
      <c r="I19" s="131"/>
      <c r="J19" s="131"/>
      <c r="K19" s="131"/>
      <c r="L19" s="132"/>
    </row>
    <row r="20" spans="2:12" ht="16.5" customHeight="1" x14ac:dyDescent="0.25">
      <c r="C20" s="4"/>
      <c r="L20" s="57"/>
    </row>
    <row r="21" spans="2:12" ht="16.5" customHeight="1" x14ac:dyDescent="0.25">
      <c r="B21" s="57"/>
      <c r="C21" s="84"/>
      <c r="L21" s="57"/>
    </row>
    <row r="22" spans="2:12" ht="16.5" customHeight="1" x14ac:dyDescent="0.25">
      <c r="B22" s="57"/>
      <c r="C22" s="84"/>
      <c r="L22" s="57"/>
    </row>
    <row r="23" spans="2:12" ht="16.5" customHeight="1" x14ac:dyDescent="0.25">
      <c r="B23" s="57"/>
      <c r="C23" s="84"/>
      <c r="L23" s="57"/>
    </row>
    <row r="24" spans="2:12" ht="16.5" customHeight="1" x14ac:dyDescent="0.25">
      <c r="B24" s="57"/>
      <c r="C24" s="84"/>
      <c r="L24" s="57"/>
    </row>
    <row r="25" spans="2:12" ht="16.5" customHeight="1" x14ac:dyDescent="0.25">
      <c r="B25" s="57"/>
      <c r="C25" s="84"/>
      <c r="H25" s="85"/>
      <c r="L25" s="57"/>
    </row>
    <row r="26" spans="2:12" ht="16.5" customHeight="1" x14ac:dyDescent="0.25">
      <c r="B26" s="57"/>
      <c r="C26" s="84"/>
      <c r="G26" s="56"/>
      <c r="H26" s="56"/>
      <c r="L26" s="57"/>
    </row>
    <row r="27" spans="2:12" ht="16.5" customHeight="1" x14ac:dyDescent="0.25">
      <c r="B27" s="57"/>
      <c r="C27" s="58"/>
      <c r="G27" s="56"/>
      <c r="H27" s="56"/>
      <c r="L27" s="57"/>
    </row>
    <row r="28" spans="2:12" ht="16.5" customHeight="1" x14ac:dyDescent="0.25">
      <c r="B28" s="57"/>
      <c r="C28" s="84"/>
      <c r="G28" s="56"/>
      <c r="H28" s="56"/>
      <c r="L28" s="57"/>
    </row>
    <row r="29" spans="2:12" ht="16.5" customHeight="1" x14ac:dyDescent="0.25">
      <c r="B29" s="57"/>
      <c r="C29" s="84"/>
      <c r="L29" s="57"/>
    </row>
    <row r="30" spans="2:12" ht="16.5" customHeight="1" x14ac:dyDescent="0.25">
      <c r="B30" s="57"/>
      <c r="C30" s="84"/>
      <c r="L30" s="57"/>
    </row>
    <row r="31" spans="2:12" ht="16.5" customHeight="1" x14ac:dyDescent="0.25">
      <c r="B31" s="56"/>
      <c r="C31" s="56"/>
      <c r="D31" s="56"/>
      <c r="E31" s="56"/>
      <c r="F31" s="56"/>
      <c r="L31" s="57"/>
    </row>
    <row r="32" spans="2:12" ht="16.5" customHeight="1" x14ac:dyDescent="0.25">
      <c r="B32" s="56"/>
      <c r="C32" s="56"/>
      <c r="D32" s="56"/>
      <c r="E32" s="56"/>
      <c r="F32" s="56"/>
      <c r="L32" s="57"/>
    </row>
    <row r="33" spans="2:27" ht="16.5" customHeight="1" x14ac:dyDescent="0.25">
      <c r="B33" s="56"/>
      <c r="C33" s="56"/>
      <c r="D33" s="56"/>
      <c r="E33" s="56"/>
      <c r="F33" s="56"/>
      <c r="L33" s="57"/>
    </row>
    <row r="34" spans="2:27" ht="16.5" customHeight="1" x14ac:dyDescent="0.25">
      <c r="B34" s="56"/>
      <c r="C34" s="56"/>
      <c r="D34" s="56"/>
      <c r="E34" s="56"/>
      <c r="F34" s="56"/>
      <c r="L34" s="57"/>
    </row>
    <row r="35" spans="2:27" ht="16.5" customHeight="1" x14ac:dyDescent="0.25">
      <c r="B35" s="56"/>
      <c r="C35" s="56"/>
      <c r="D35" s="56"/>
      <c r="E35" s="56"/>
      <c r="F35" s="56"/>
      <c r="L35" s="57"/>
    </row>
    <row r="36" spans="2:27" ht="16.5" customHeight="1" x14ac:dyDescent="0.25">
      <c r="L36" s="57"/>
    </row>
    <row r="37" spans="2:27" ht="16.5" customHeight="1" x14ac:dyDescent="0.25">
      <c r="C37" s="4"/>
      <c r="L37" s="57"/>
    </row>
    <row r="38" spans="2:27" ht="16.5" customHeight="1" thickBot="1" x14ac:dyDescent="0.3">
      <c r="C38" s="4"/>
      <c r="L38" s="86"/>
    </row>
    <row r="39" spans="2:27" ht="16.5" customHeight="1" thickBot="1" x14ac:dyDescent="0.3">
      <c r="B39" s="133" t="s">
        <v>50</v>
      </c>
      <c r="C39" s="134"/>
      <c r="D39" s="134"/>
      <c r="E39" s="134"/>
      <c r="F39" s="134"/>
      <c r="G39" s="134"/>
      <c r="H39" s="134"/>
      <c r="I39" s="134"/>
      <c r="J39" s="134"/>
      <c r="K39" s="134"/>
      <c r="L39" s="135"/>
    </row>
    <row r="40" spans="2:27" ht="7.5" customHeight="1" thickBot="1" x14ac:dyDescent="0.3"/>
    <row r="41" spans="2:27" ht="16.5" customHeight="1" x14ac:dyDescent="0.25">
      <c r="B41" s="31">
        <v>1</v>
      </c>
      <c r="C41" s="7">
        <v>2</v>
      </c>
      <c r="D41" s="127">
        <v>3</v>
      </c>
      <c r="E41" s="128"/>
      <c r="F41" s="8">
        <v>4</v>
      </c>
      <c r="G41" s="8">
        <v>5</v>
      </c>
      <c r="H41" s="8">
        <v>6</v>
      </c>
      <c r="I41" s="7">
        <v>7</v>
      </c>
      <c r="J41" s="9">
        <v>8</v>
      </c>
      <c r="K41" s="9">
        <v>9</v>
      </c>
      <c r="L41" s="87">
        <v>10</v>
      </c>
      <c r="M41" s="86"/>
      <c r="N41" s="86"/>
      <c r="O41" s="86"/>
      <c r="P41" s="86"/>
      <c r="Q41" s="86"/>
      <c r="R41" s="86"/>
      <c r="S41" s="86"/>
      <c r="T41" s="86"/>
      <c r="U41" s="86"/>
      <c r="V41" s="86"/>
      <c r="W41" s="86"/>
      <c r="X41" s="86"/>
      <c r="Y41" s="86"/>
      <c r="Z41" s="86"/>
      <c r="AA41" s="86"/>
    </row>
    <row r="42" spans="2:27" s="89" customFormat="1" ht="34.5" customHeight="1" x14ac:dyDescent="0.25">
      <c r="B42" s="38" t="s">
        <v>0</v>
      </c>
      <c r="C42" s="10" t="s">
        <v>9</v>
      </c>
      <c r="D42" s="125" t="s">
        <v>12</v>
      </c>
      <c r="E42" s="126"/>
      <c r="F42" s="10" t="s">
        <v>13</v>
      </c>
      <c r="G42" s="10" t="s">
        <v>14</v>
      </c>
      <c r="H42" s="11" t="s">
        <v>18</v>
      </c>
      <c r="I42" s="11" t="s">
        <v>17</v>
      </c>
      <c r="J42" s="12" t="s">
        <v>16</v>
      </c>
      <c r="K42" s="13" t="s">
        <v>19</v>
      </c>
      <c r="L42" s="33" t="s">
        <v>20</v>
      </c>
      <c r="M42" s="88"/>
      <c r="N42" s="88"/>
      <c r="P42" s="88"/>
      <c r="Q42" s="88"/>
      <c r="R42" s="88"/>
      <c r="S42" s="88"/>
      <c r="T42" s="88"/>
      <c r="U42" s="88"/>
      <c r="V42" s="88"/>
      <c r="W42" s="88"/>
      <c r="X42" s="88"/>
      <c r="Y42" s="88"/>
      <c r="Z42" s="88"/>
      <c r="AA42" s="88"/>
    </row>
    <row r="43" spans="2:27" s="91" customFormat="1" ht="16.5" customHeight="1" x14ac:dyDescent="0.25">
      <c r="B43" s="67"/>
      <c r="C43" s="50" t="s">
        <v>10</v>
      </c>
      <c r="D43" s="50" t="s">
        <v>11</v>
      </c>
      <c r="E43" s="20"/>
      <c r="F43" s="50" t="s">
        <v>45</v>
      </c>
      <c r="G43" s="50" t="s">
        <v>46</v>
      </c>
      <c r="H43" s="51" t="s">
        <v>47</v>
      </c>
      <c r="I43" s="51" t="s">
        <v>47</v>
      </c>
      <c r="J43" s="52" t="s">
        <v>15</v>
      </c>
      <c r="K43" s="53" t="s">
        <v>15</v>
      </c>
      <c r="L43" s="54" t="s">
        <v>48</v>
      </c>
      <c r="M43" s="90"/>
      <c r="N43" s="90"/>
      <c r="P43" s="90"/>
      <c r="Q43" s="90"/>
      <c r="R43" s="90"/>
      <c r="S43" s="90"/>
      <c r="T43" s="90"/>
      <c r="U43" s="90"/>
      <c r="V43" s="90"/>
      <c r="W43" s="90"/>
      <c r="X43" s="90"/>
      <c r="Y43" s="90"/>
      <c r="Z43" s="90"/>
      <c r="AA43" s="90"/>
    </row>
    <row r="44" spans="2:27" ht="16.5" customHeight="1" thickBot="1" x14ac:dyDescent="0.3">
      <c r="B44" s="18" t="s">
        <v>4</v>
      </c>
      <c r="C44" s="19">
        <f>SUM(C45,C46,C47,C48)</f>
        <v>100</v>
      </c>
      <c r="D44" s="34">
        <v>10000000</v>
      </c>
      <c r="E44" s="92" t="s">
        <v>32</v>
      </c>
      <c r="F44" s="20"/>
      <c r="G44" s="30">
        <f>IF(D44&gt;0,D44*L44*J44/100,"")</f>
        <v>20023.874319999999</v>
      </c>
      <c r="H44" s="30">
        <f>IF(D44&gt;0,D44*L44*K44/100,"")</f>
        <v>2291.1256800000006</v>
      </c>
      <c r="I44" s="22">
        <f>IF(D44&gt;0,SUM(G44:H44),"")</f>
        <v>22315</v>
      </c>
      <c r="J44" s="22">
        <f>ROUND(IF(D44&gt;0,(G49/I49)*100,""),4)</f>
        <v>89.732799999999997</v>
      </c>
      <c r="K44" s="23">
        <f>IF(D44&gt;0,100-J44,"")</f>
        <v>10.267200000000003</v>
      </c>
      <c r="L44" s="24">
        <f>ROUND(IF(D44&gt;0,I49/D44,""),7)</f>
        <v>2.2315E-3</v>
      </c>
      <c r="M44" s="86"/>
      <c r="N44" s="86"/>
      <c r="P44" s="86"/>
      <c r="Q44" s="86"/>
      <c r="R44" s="86"/>
      <c r="S44" s="86"/>
      <c r="T44" s="86"/>
      <c r="U44" s="86"/>
      <c r="V44" s="86"/>
      <c r="W44" s="86"/>
      <c r="X44" s="86"/>
      <c r="Y44" s="86"/>
      <c r="Z44" s="86"/>
      <c r="AA44" s="86"/>
    </row>
    <row r="45" spans="2:27" ht="16.5" customHeight="1" x14ac:dyDescent="0.25">
      <c r="B45" s="18" t="str">
        <f>IF(B42="Benzin","Benzin","Diesel")</f>
        <v>Benzin</v>
      </c>
      <c r="C45" s="35">
        <v>80</v>
      </c>
      <c r="D45" s="19">
        <f>D44*(C45/100)</f>
        <v>8000000</v>
      </c>
      <c r="E45" s="61" t="s">
        <v>31</v>
      </c>
      <c r="F45" s="25">
        <v>2.346E-3</v>
      </c>
      <c r="G45" s="123">
        <f>IF(E45="Nein",D45*F45,0)</f>
        <v>18768</v>
      </c>
      <c r="H45" s="93">
        <f>IF(E45="Ja",D45*F45,0)</f>
        <v>0</v>
      </c>
      <c r="I45" s="72"/>
      <c r="J45" s="68"/>
      <c r="K45" s="68"/>
      <c r="L45" s="68"/>
      <c r="M45" s="86"/>
      <c r="N45" s="86"/>
      <c r="P45" s="86"/>
      <c r="Q45" s="86"/>
      <c r="R45" s="86"/>
      <c r="S45" s="86"/>
      <c r="T45" s="86"/>
      <c r="U45" s="86"/>
      <c r="V45" s="86"/>
      <c r="W45" s="86"/>
      <c r="X45" s="86"/>
      <c r="Y45" s="86"/>
      <c r="Z45" s="86"/>
      <c r="AA45" s="86"/>
    </row>
    <row r="46" spans="2:27" ht="16.5" customHeight="1" x14ac:dyDescent="0.25">
      <c r="B46" s="18" t="str">
        <f>IF(B42="Benzin","Bioethanol","FAME")</f>
        <v>Bioethanol</v>
      </c>
      <c r="C46" s="34">
        <v>9</v>
      </c>
      <c r="D46" s="19">
        <f>D44*(C46/100)</f>
        <v>900000</v>
      </c>
      <c r="E46" s="62" t="s">
        <v>30</v>
      </c>
      <c r="F46" s="25">
        <v>1.5353000000000001E-3</v>
      </c>
      <c r="G46" s="93">
        <f>IF(E46="Nein",D46*F46,0)</f>
        <v>0</v>
      </c>
      <c r="H46" s="93">
        <f>IF(E46="Ja",D46*F46,0)</f>
        <v>1381.77</v>
      </c>
      <c r="I46" s="124"/>
      <c r="J46" s="69"/>
      <c r="K46" s="70"/>
      <c r="L46" s="68"/>
      <c r="M46" s="86"/>
      <c r="N46" s="86"/>
      <c r="P46" s="86"/>
      <c r="Q46" s="86"/>
      <c r="R46" s="86"/>
      <c r="S46" s="86"/>
      <c r="T46" s="86"/>
      <c r="U46" s="86"/>
      <c r="V46" s="86"/>
      <c r="W46" s="86"/>
      <c r="X46" s="86"/>
      <c r="Y46" s="86"/>
      <c r="Z46" s="86"/>
      <c r="AA46" s="86"/>
    </row>
    <row r="47" spans="2:27" ht="16.5" customHeight="1" x14ac:dyDescent="0.25">
      <c r="B47" s="18" t="str">
        <f>IF(B42="Benzin","ETBE","HVO100 (raffiniert)")</f>
        <v>ETBE</v>
      </c>
      <c r="C47" s="34">
        <v>11</v>
      </c>
      <c r="D47" s="19">
        <f>D44*(C47/100)</f>
        <v>1100000</v>
      </c>
      <c r="E47" s="59" t="s">
        <v>30</v>
      </c>
      <c r="F47" s="25">
        <v>1.9683000000000001E-3</v>
      </c>
      <c r="G47" s="93">
        <f>IF(E47="Ja",D47*F47*0.58,D47*F47)</f>
        <v>1255.7754</v>
      </c>
      <c r="H47" s="93">
        <f>IF(E47="Ja",D47*F47*0.42,0)</f>
        <v>909.3546</v>
      </c>
      <c r="I47" s="124"/>
      <c r="J47" s="69"/>
      <c r="K47" s="70"/>
      <c r="L47" s="68"/>
      <c r="M47" s="86"/>
      <c r="N47" s="86"/>
      <c r="P47" s="86"/>
      <c r="Q47" s="86"/>
      <c r="R47" s="86"/>
      <c r="S47" s="86"/>
      <c r="T47" s="86"/>
      <c r="U47" s="86"/>
      <c r="V47" s="86"/>
      <c r="W47" s="86"/>
      <c r="X47" s="86"/>
      <c r="Y47" s="86"/>
      <c r="Z47" s="86"/>
      <c r="AA47" s="86"/>
    </row>
    <row r="48" spans="2:27" ht="16.5" customHeight="1" thickBot="1" x14ac:dyDescent="0.3">
      <c r="B48" s="28" t="str">
        <f>IF(B42="Benzin","MTBE","HVO100 (via H2)")</f>
        <v>MTBE</v>
      </c>
      <c r="C48" s="36">
        <v>0</v>
      </c>
      <c r="D48" s="21">
        <f>D44*(C48/100)</f>
        <v>0</v>
      </c>
      <c r="E48" s="60" t="s">
        <v>30</v>
      </c>
      <c r="F48" s="29">
        <v>1.9135999999999999E-3</v>
      </c>
      <c r="G48" s="93">
        <f>IF(E48="Ja",D48*F48*0.67,D48*F48)</f>
        <v>0</v>
      </c>
      <c r="H48" s="93">
        <f>IF(E48="Ja",D48*F48*0.33,0)</f>
        <v>0</v>
      </c>
      <c r="I48" s="124"/>
      <c r="J48" s="69"/>
      <c r="K48" s="71"/>
      <c r="L48" s="68"/>
      <c r="M48" s="86"/>
      <c r="N48" s="86"/>
      <c r="P48" s="86"/>
      <c r="Q48" s="86"/>
      <c r="R48" s="86"/>
      <c r="S48" s="86"/>
      <c r="T48" s="86"/>
      <c r="U48" s="86"/>
      <c r="V48" s="86"/>
      <c r="W48" s="86"/>
      <c r="X48" s="86"/>
      <c r="Y48" s="86"/>
      <c r="Z48" s="86"/>
      <c r="AA48" s="86"/>
    </row>
    <row r="49" spans="2:27" ht="16.5" customHeight="1" x14ac:dyDescent="0.25">
      <c r="B49" s="57"/>
      <c r="C49" s="94"/>
      <c r="D49" s="39"/>
      <c r="E49" s="39"/>
      <c r="F49" s="58"/>
      <c r="G49" s="95">
        <f>SUM(G45:G48)</f>
        <v>20023.775399999999</v>
      </c>
      <c r="H49" s="96">
        <f>SUM(H45:H48)</f>
        <v>2291.1246000000001</v>
      </c>
      <c r="I49" s="73">
        <f>SUM(G49:H49)</f>
        <v>22314.899999999998</v>
      </c>
      <c r="J49" s="56"/>
      <c r="K49" s="26"/>
      <c r="L49" s="26"/>
      <c r="M49" s="86"/>
      <c r="N49" s="86"/>
      <c r="O49" s="86"/>
      <c r="P49" s="86"/>
      <c r="Q49" s="86"/>
      <c r="R49" s="86"/>
      <c r="S49" s="86"/>
      <c r="T49" s="86"/>
      <c r="U49" s="86"/>
      <c r="V49" s="86"/>
      <c r="W49" s="86"/>
      <c r="X49" s="86"/>
      <c r="Y49" s="86"/>
      <c r="Z49" s="86"/>
      <c r="AA49" s="86"/>
    </row>
    <row r="50" spans="2:27" ht="16.5" customHeight="1" x14ac:dyDescent="0.25">
      <c r="B50" s="57"/>
      <c r="C50" s="4"/>
      <c r="D50" s="39"/>
      <c r="E50" s="39"/>
      <c r="F50" s="58"/>
      <c r="G50" s="110"/>
      <c r="H50" s="112"/>
      <c r="I50" s="113"/>
      <c r="J50" s="55"/>
      <c r="K50" s="26"/>
      <c r="L50" s="26"/>
      <c r="M50" s="86"/>
      <c r="N50" s="86"/>
      <c r="O50" s="86"/>
      <c r="P50" s="86"/>
      <c r="Q50" s="86"/>
      <c r="R50" s="86"/>
      <c r="S50" s="86"/>
      <c r="T50" s="86"/>
      <c r="U50" s="86"/>
      <c r="V50" s="86"/>
      <c r="W50" s="86"/>
      <c r="X50" s="86"/>
      <c r="Y50" s="86"/>
      <c r="Z50" s="86"/>
      <c r="AA50" s="86"/>
    </row>
    <row r="51" spans="2:27" ht="16.5" customHeight="1" x14ac:dyDescent="0.25">
      <c r="B51" s="57"/>
      <c r="C51" s="4"/>
      <c r="D51" s="39"/>
      <c r="E51" s="39"/>
      <c r="F51" s="58"/>
      <c r="G51" s="110"/>
      <c r="H51" s="112"/>
      <c r="I51" s="113"/>
      <c r="J51" s="55"/>
      <c r="K51" s="26"/>
      <c r="L51" s="26"/>
      <c r="M51" s="86"/>
      <c r="N51" s="86"/>
      <c r="O51" s="86"/>
      <c r="P51" s="86"/>
      <c r="Q51" s="86"/>
      <c r="R51" s="86"/>
      <c r="S51" s="86"/>
      <c r="T51" s="86"/>
      <c r="U51" s="86"/>
      <c r="V51" s="86"/>
      <c r="W51" s="86"/>
      <c r="X51" s="86"/>
      <c r="Y51" s="86"/>
      <c r="Z51" s="86"/>
      <c r="AA51" s="86"/>
    </row>
    <row r="52" spans="2:27" ht="16.5" customHeight="1" x14ac:dyDescent="0.25">
      <c r="B52" s="57"/>
      <c r="C52" s="4"/>
      <c r="D52" s="39"/>
      <c r="E52" s="39"/>
      <c r="F52" s="58"/>
      <c r="G52" s="27"/>
      <c r="H52" s="97"/>
      <c r="I52" s="40"/>
      <c r="J52" s="40"/>
      <c r="K52" s="26"/>
      <c r="L52" s="26"/>
      <c r="M52" s="86"/>
      <c r="N52" s="86"/>
      <c r="O52" s="86"/>
      <c r="P52" s="86"/>
      <c r="Q52" s="86"/>
      <c r="R52" s="86"/>
      <c r="S52" s="86"/>
      <c r="T52" s="86"/>
      <c r="U52" s="86"/>
      <c r="V52" s="86"/>
      <c r="W52" s="86"/>
      <c r="X52" s="86"/>
      <c r="Y52" s="86"/>
      <c r="Z52" s="86"/>
      <c r="AA52" s="86"/>
    </row>
    <row r="53" spans="2:27" ht="16.5" customHeight="1" x14ac:dyDescent="0.25">
      <c r="B53" s="57"/>
      <c r="C53" s="4"/>
      <c r="D53" s="39"/>
      <c r="E53" s="39"/>
      <c r="F53" s="58"/>
      <c r="G53" s="27"/>
      <c r="H53" s="27"/>
      <c r="I53" s="27"/>
      <c r="J53" s="26"/>
      <c r="K53" s="26"/>
      <c r="L53" s="26"/>
      <c r="M53" s="86"/>
      <c r="N53" s="86"/>
      <c r="O53" s="86"/>
      <c r="P53" s="86"/>
      <c r="Q53" s="86"/>
      <c r="R53" s="86"/>
      <c r="S53" s="86"/>
      <c r="T53" s="86"/>
      <c r="U53" s="86"/>
      <c r="V53" s="86"/>
      <c r="W53" s="86"/>
      <c r="X53" s="86"/>
      <c r="Y53" s="86"/>
      <c r="Z53" s="86"/>
      <c r="AA53" s="86"/>
    </row>
    <row r="54" spans="2:27" ht="16.5" customHeight="1" x14ac:dyDescent="0.25">
      <c r="B54" s="57"/>
      <c r="C54" s="4"/>
      <c r="D54" s="39"/>
      <c r="E54" s="39"/>
      <c r="F54" s="58"/>
      <c r="G54" s="27"/>
      <c r="H54" s="27"/>
      <c r="I54" s="27"/>
      <c r="J54" s="26"/>
      <c r="K54" s="26"/>
      <c r="L54" s="26"/>
      <c r="M54" s="86"/>
      <c r="N54" s="86"/>
      <c r="O54" s="86"/>
      <c r="P54" s="86"/>
      <c r="Q54" s="86"/>
      <c r="R54" s="86"/>
      <c r="S54" s="86"/>
      <c r="T54" s="86"/>
      <c r="U54" s="86"/>
      <c r="V54" s="86"/>
      <c r="W54" s="86"/>
      <c r="X54" s="86"/>
      <c r="Y54" s="86"/>
      <c r="Z54" s="86"/>
      <c r="AA54" s="86"/>
    </row>
    <row r="55" spans="2:27" ht="16.5" customHeight="1" x14ac:dyDescent="0.25">
      <c r="B55" s="57"/>
      <c r="C55" s="4"/>
      <c r="D55" s="39"/>
      <c r="E55" s="39"/>
      <c r="F55" s="58"/>
      <c r="G55" s="27"/>
      <c r="H55" s="27"/>
      <c r="I55" s="27"/>
      <c r="J55" s="26"/>
      <c r="K55" s="26"/>
      <c r="L55" s="26"/>
      <c r="M55" s="86"/>
      <c r="N55" s="86"/>
      <c r="O55" s="86"/>
      <c r="P55" s="86"/>
      <c r="Q55" s="86"/>
      <c r="R55" s="86"/>
      <c r="S55" s="86"/>
      <c r="T55" s="86"/>
      <c r="U55" s="86"/>
      <c r="V55" s="86"/>
      <c r="W55" s="86"/>
      <c r="X55" s="86"/>
      <c r="Y55" s="86"/>
      <c r="Z55" s="86"/>
      <c r="AA55" s="86"/>
    </row>
    <row r="56" spans="2:27" ht="16.5" customHeight="1" x14ac:dyDescent="0.25">
      <c r="B56" s="57"/>
      <c r="C56" s="4"/>
      <c r="D56" s="39"/>
      <c r="E56" s="39"/>
      <c r="F56" s="58"/>
      <c r="G56" s="27"/>
      <c r="H56" s="27"/>
      <c r="I56" s="27"/>
      <c r="J56" s="26"/>
      <c r="K56" s="26"/>
      <c r="L56" s="26"/>
      <c r="M56" s="86"/>
      <c r="N56" s="86"/>
      <c r="O56" s="86"/>
      <c r="P56" s="86"/>
      <c r="Q56" s="86"/>
      <c r="R56" s="86"/>
      <c r="S56" s="86"/>
      <c r="T56" s="86"/>
      <c r="U56" s="86"/>
      <c r="V56" s="86"/>
      <c r="W56" s="86"/>
      <c r="X56" s="86"/>
      <c r="Y56" s="86"/>
      <c r="Z56" s="86"/>
      <c r="AA56" s="86"/>
    </row>
    <row r="57" spans="2:27" ht="16.5" customHeight="1" x14ac:dyDescent="0.25">
      <c r="B57" s="57"/>
      <c r="C57" s="94"/>
      <c r="D57" s="39"/>
      <c r="E57" s="39"/>
      <c r="F57" s="58"/>
      <c r="G57" s="27"/>
      <c r="H57" s="27"/>
      <c r="I57" s="27"/>
      <c r="J57" s="26"/>
      <c r="K57" s="26"/>
      <c r="L57" s="26"/>
      <c r="M57" s="86"/>
      <c r="N57" s="86"/>
      <c r="O57" s="86"/>
      <c r="P57" s="86"/>
      <c r="Q57" s="86"/>
      <c r="R57" s="86"/>
      <c r="S57" s="86"/>
      <c r="T57" s="86"/>
      <c r="U57" s="86"/>
      <c r="V57" s="86"/>
      <c r="W57" s="86"/>
      <c r="X57" s="86"/>
      <c r="Y57" s="86"/>
      <c r="Z57" s="86"/>
      <c r="AA57" s="86"/>
    </row>
    <row r="58" spans="2:27" ht="16.5" customHeight="1" x14ac:dyDescent="0.25">
      <c r="B58" s="57"/>
      <c r="C58" s="94"/>
      <c r="D58" s="39"/>
      <c r="E58" s="39"/>
      <c r="F58" s="58"/>
      <c r="G58" s="27"/>
      <c r="H58" s="27"/>
      <c r="I58" s="27"/>
      <c r="J58" s="26"/>
      <c r="K58" s="26"/>
      <c r="L58" s="26"/>
      <c r="M58" s="86"/>
      <c r="N58" s="86"/>
      <c r="O58" s="86"/>
      <c r="P58" s="86"/>
      <c r="Q58" s="86"/>
      <c r="R58" s="86"/>
      <c r="S58" s="86"/>
      <c r="T58" s="86"/>
      <c r="U58" s="86"/>
      <c r="V58" s="86"/>
      <c r="W58" s="86"/>
      <c r="X58" s="86"/>
      <c r="Y58" s="86"/>
      <c r="Z58" s="86"/>
      <c r="AA58" s="86"/>
    </row>
    <row r="59" spans="2:27" ht="16.5" customHeight="1" x14ac:dyDescent="0.25">
      <c r="B59" s="57"/>
      <c r="C59" s="94"/>
      <c r="D59" s="39"/>
      <c r="E59" s="39"/>
      <c r="F59" s="58"/>
      <c r="G59" s="27"/>
      <c r="H59" s="27"/>
      <c r="I59" s="27"/>
      <c r="J59" s="26"/>
      <c r="K59" s="26"/>
      <c r="L59" s="26"/>
      <c r="M59" s="86"/>
      <c r="N59" s="86"/>
      <c r="O59" s="86"/>
      <c r="P59" s="86"/>
      <c r="Q59" s="86"/>
      <c r="R59" s="86"/>
      <c r="S59" s="86"/>
      <c r="T59" s="86"/>
      <c r="U59" s="86"/>
      <c r="V59" s="86"/>
      <c r="W59" s="86"/>
      <c r="X59" s="86"/>
      <c r="Y59" s="86"/>
      <c r="Z59" s="86"/>
      <c r="AA59" s="86"/>
    </row>
    <row r="60" spans="2:27" ht="16.5" customHeight="1" x14ac:dyDescent="0.25">
      <c r="B60" s="57"/>
      <c r="C60" s="94"/>
      <c r="D60" s="39"/>
      <c r="E60" s="39"/>
      <c r="F60" s="58"/>
      <c r="G60" s="27"/>
      <c r="H60" s="27"/>
      <c r="I60" s="27"/>
      <c r="J60" s="26"/>
      <c r="K60" s="26"/>
      <c r="L60" s="26"/>
      <c r="M60" s="86"/>
      <c r="N60" s="86"/>
      <c r="O60" s="86"/>
      <c r="P60" s="86"/>
      <c r="Q60" s="86"/>
      <c r="R60" s="86"/>
      <c r="S60" s="86"/>
      <c r="T60" s="86"/>
      <c r="U60" s="86"/>
      <c r="V60" s="86"/>
      <c r="W60" s="86"/>
      <c r="X60" s="86"/>
      <c r="Y60" s="86"/>
      <c r="Z60" s="86"/>
      <c r="AA60" s="86"/>
    </row>
    <row r="61" spans="2:27" ht="16.5" customHeight="1" x14ac:dyDescent="0.25">
      <c r="B61" s="57"/>
      <c r="C61" s="94"/>
      <c r="D61" s="39"/>
      <c r="E61" s="39"/>
      <c r="F61" s="58"/>
      <c r="G61" s="27"/>
      <c r="H61" s="27"/>
      <c r="I61" s="27"/>
      <c r="J61" s="26"/>
      <c r="K61" s="26"/>
      <c r="L61" s="26"/>
      <c r="M61" s="86"/>
      <c r="N61" s="86"/>
      <c r="O61" s="86"/>
      <c r="P61" s="86"/>
      <c r="Q61" s="86"/>
      <c r="R61" s="86"/>
      <c r="S61" s="86"/>
      <c r="T61" s="86"/>
      <c r="U61" s="86"/>
      <c r="V61" s="86"/>
      <c r="W61" s="86"/>
      <c r="X61" s="86"/>
      <c r="Y61" s="86"/>
      <c r="Z61" s="86"/>
      <c r="AA61" s="86"/>
    </row>
    <row r="62" spans="2:27" ht="16.5" customHeight="1" x14ac:dyDescent="0.25">
      <c r="B62" s="57"/>
      <c r="C62" s="94"/>
      <c r="D62" s="39"/>
      <c r="E62" s="39"/>
      <c r="F62" s="58"/>
      <c r="G62" s="27"/>
      <c r="H62" s="27"/>
      <c r="I62" s="27"/>
      <c r="J62" s="26"/>
      <c r="K62" s="26"/>
      <c r="L62" s="26"/>
      <c r="M62" s="86"/>
      <c r="N62" s="86"/>
      <c r="O62" s="86"/>
      <c r="P62" s="86"/>
      <c r="Q62" s="86"/>
      <c r="R62" s="86"/>
      <c r="S62" s="86"/>
      <c r="T62" s="86"/>
      <c r="U62" s="86"/>
      <c r="V62" s="86"/>
      <c r="W62" s="86"/>
      <c r="X62" s="86"/>
      <c r="Y62" s="86"/>
      <c r="Z62" s="86"/>
      <c r="AA62" s="86"/>
    </row>
    <row r="63" spans="2:27" ht="16.5" customHeight="1" x14ac:dyDescent="0.25">
      <c r="B63" s="57"/>
      <c r="C63" s="94"/>
      <c r="D63" s="39"/>
      <c r="E63" s="39"/>
      <c r="F63" s="58"/>
      <c r="G63" s="27"/>
      <c r="H63" s="27"/>
      <c r="I63" s="27"/>
      <c r="J63" s="26"/>
      <c r="K63" s="26"/>
      <c r="L63" s="26"/>
      <c r="M63" s="86"/>
      <c r="N63" s="86"/>
      <c r="O63" s="86"/>
      <c r="P63" s="86"/>
      <c r="Q63" s="86"/>
      <c r="R63" s="86"/>
      <c r="S63" s="86"/>
      <c r="T63" s="86"/>
      <c r="U63" s="86"/>
      <c r="V63" s="86"/>
      <c r="W63" s="86"/>
      <c r="X63" s="86"/>
      <c r="Y63" s="86"/>
      <c r="Z63" s="86"/>
      <c r="AA63" s="86"/>
    </row>
    <row r="64" spans="2:27" ht="16.5" customHeight="1" x14ac:dyDescent="0.25">
      <c r="B64" s="57"/>
      <c r="C64" s="94"/>
      <c r="D64" s="39"/>
      <c r="E64" s="39"/>
      <c r="F64" s="58"/>
      <c r="G64" s="27"/>
      <c r="H64" s="27"/>
      <c r="I64" s="27"/>
      <c r="J64" s="26"/>
      <c r="K64" s="26"/>
      <c r="L64" s="26"/>
      <c r="M64" s="86"/>
      <c r="N64" s="86"/>
      <c r="O64" s="86"/>
      <c r="P64" s="86"/>
      <c r="Q64" s="86"/>
      <c r="R64" s="86"/>
      <c r="S64" s="86"/>
      <c r="T64" s="86"/>
      <c r="U64" s="86"/>
      <c r="V64" s="86"/>
      <c r="W64" s="86"/>
      <c r="X64" s="86"/>
      <c r="Y64" s="86"/>
      <c r="Z64" s="86"/>
      <c r="AA64" s="86"/>
    </row>
    <row r="65" spans="2:27" ht="16.5" customHeight="1" x14ac:dyDescent="0.25">
      <c r="B65" s="57"/>
      <c r="C65" s="94"/>
      <c r="D65" s="39"/>
      <c r="E65" s="39"/>
      <c r="F65" s="58"/>
      <c r="G65" s="27"/>
      <c r="H65" s="27"/>
      <c r="I65" s="27"/>
      <c r="J65" s="26"/>
      <c r="K65" s="26"/>
      <c r="L65" s="26"/>
      <c r="M65" s="86"/>
      <c r="N65" s="86"/>
      <c r="O65" s="86"/>
      <c r="P65" s="86"/>
      <c r="Q65" s="86"/>
      <c r="R65" s="86"/>
      <c r="S65" s="86"/>
      <c r="T65" s="86"/>
      <c r="U65" s="86"/>
      <c r="V65" s="86"/>
      <c r="W65" s="86"/>
      <c r="X65" s="86"/>
      <c r="Y65" s="86"/>
      <c r="Z65" s="86"/>
      <c r="AA65" s="86"/>
    </row>
    <row r="66" spans="2:27" ht="16.5" customHeight="1" x14ac:dyDescent="0.25">
      <c r="B66" s="57"/>
      <c r="C66" s="94"/>
      <c r="D66" s="39"/>
      <c r="E66" s="39"/>
      <c r="F66" s="58"/>
      <c r="G66" s="27"/>
      <c r="H66" s="27"/>
      <c r="I66" s="27"/>
      <c r="J66" s="26"/>
      <c r="K66" s="26"/>
      <c r="L66" s="26"/>
      <c r="M66" s="86"/>
      <c r="N66" s="86"/>
      <c r="O66" s="86"/>
      <c r="P66" s="86"/>
      <c r="Q66" s="86"/>
      <c r="R66" s="86"/>
      <c r="S66" s="86"/>
      <c r="T66" s="86"/>
      <c r="U66" s="86"/>
      <c r="V66" s="86"/>
      <c r="W66" s="86"/>
      <c r="X66" s="86"/>
      <c r="Y66" s="86"/>
      <c r="Z66" s="86"/>
      <c r="AA66" s="86"/>
    </row>
    <row r="67" spans="2:27" ht="16.5" customHeight="1" x14ac:dyDescent="0.25">
      <c r="B67" s="57"/>
      <c r="C67" s="94"/>
      <c r="D67" s="39"/>
      <c r="E67" s="39"/>
      <c r="F67" s="58"/>
      <c r="G67" s="27"/>
      <c r="H67" s="27"/>
      <c r="I67" s="27"/>
      <c r="J67" s="26"/>
      <c r="K67" s="26"/>
      <c r="L67" s="26"/>
      <c r="M67" s="86"/>
      <c r="N67" s="86"/>
      <c r="O67" s="86"/>
      <c r="P67" s="86"/>
      <c r="Q67" s="86"/>
      <c r="R67" s="86"/>
      <c r="S67" s="86"/>
      <c r="T67" s="86"/>
      <c r="U67" s="86"/>
      <c r="V67" s="86"/>
      <c r="W67" s="86"/>
      <c r="X67" s="86"/>
      <c r="Y67" s="86"/>
      <c r="Z67" s="86"/>
      <c r="AA67" s="86"/>
    </row>
    <row r="68" spans="2:27" ht="16.5" customHeight="1" x14ac:dyDescent="0.25">
      <c r="B68" s="57"/>
      <c r="C68" s="94"/>
      <c r="D68" s="39"/>
      <c r="E68" s="39"/>
      <c r="F68" s="58"/>
      <c r="G68" s="27"/>
      <c r="H68" s="27"/>
      <c r="I68" s="27"/>
      <c r="J68" s="26"/>
      <c r="K68" s="26"/>
      <c r="L68" s="26"/>
      <c r="M68" s="86"/>
      <c r="N68" s="86"/>
      <c r="O68" s="86"/>
      <c r="P68" s="86"/>
      <c r="Q68" s="86"/>
      <c r="R68" s="86"/>
      <c r="S68" s="86"/>
      <c r="T68" s="86"/>
      <c r="U68" s="86"/>
      <c r="V68" s="86"/>
      <c r="W68" s="86"/>
      <c r="X68" s="86"/>
      <c r="Y68" s="86"/>
      <c r="Z68" s="86"/>
      <c r="AA68" s="86"/>
    </row>
    <row r="69" spans="2:27" ht="16.5" customHeight="1" x14ac:dyDescent="0.25">
      <c r="C69" s="4"/>
      <c r="L69" s="86"/>
    </row>
    <row r="70" spans="2:27" ht="16.5" customHeight="1" x14ac:dyDescent="0.25">
      <c r="B70" s="86"/>
      <c r="C70" s="98"/>
      <c r="D70" s="26"/>
      <c r="E70" s="26"/>
      <c r="F70" s="99"/>
      <c r="G70" s="27"/>
      <c r="H70" s="27"/>
      <c r="I70" s="26"/>
      <c r="K70" s="86"/>
      <c r="L70" s="86"/>
      <c r="M70" s="86"/>
      <c r="N70" s="86"/>
      <c r="O70" s="86"/>
      <c r="P70" s="86"/>
      <c r="Q70" s="86"/>
      <c r="R70" s="86"/>
      <c r="S70" s="86"/>
      <c r="T70" s="86"/>
      <c r="U70" s="86"/>
      <c r="V70" s="86"/>
      <c r="W70" s="86"/>
      <c r="X70" s="86"/>
    </row>
    <row r="71" spans="2:27" ht="16.5" customHeight="1" x14ac:dyDescent="0.25">
      <c r="I71" s="26"/>
      <c r="J71" s="26"/>
      <c r="K71" s="86"/>
      <c r="L71" s="86"/>
      <c r="M71" s="86"/>
      <c r="N71" s="86"/>
      <c r="O71" s="86"/>
      <c r="P71" s="86"/>
      <c r="Q71" s="86"/>
      <c r="R71" s="86"/>
      <c r="S71" s="86"/>
      <c r="T71" s="86"/>
      <c r="U71" s="86"/>
      <c r="V71" s="86"/>
      <c r="W71" s="86"/>
      <c r="X71" s="86"/>
    </row>
    <row r="72" spans="2:27" ht="16.5" customHeight="1" x14ac:dyDescent="0.25">
      <c r="I72" s="5"/>
      <c r="K72" s="4"/>
      <c r="L72" s="4"/>
    </row>
    <row r="73" spans="2:27" ht="16.5" customHeight="1" x14ac:dyDescent="0.25">
      <c r="I73" s="5"/>
      <c r="K73" s="4"/>
      <c r="L73" s="4"/>
    </row>
  </sheetData>
  <sheetProtection sheet="1" objects="1" scenarios="1" selectLockedCells="1" selectUnlockedCells="1"/>
  <mergeCells count="25">
    <mergeCell ref="B3:L4"/>
    <mergeCell ref="B6:L7"/>
    <mergeCell ref="C17:D17"/>
    <mergeCell ref="E15:L15"/>
    <mergeCell ref="C10:D10"/>
    <mergeCell ref="C11:D11"/>
    <mergeCell ref="C12:D12"/>
    <mergeCell ref="C13:D13"/>
    <mergeCell ref="C14:D14"/>
    <mergeCell ref="C15:D15"/>
    <mergeCell ref="E10:L10"/>
    <mergeCell ref="E11:L11"/>
    <mergeCell ref="E12:L12"/>
    <mergeCell ref="E13:L13"/>
    <mergeCell ref="E14:L14"/>
    <mergeCell ref="D42:E42"/>
    <mergeCell ref="D41:E41"/>
    <mergeCell ref="E16:L16"/>
    <mergeCell ref="E17:L17"/>
    <mergeCell ref="E18:L18"/>
    <mergeCell ref="E19:L19"/>
    <mergeCell ref="B39:L39"/>
    <mergeCell ref="C18:D18"/>
    <mergeCell ref="C19:D19"/>
    <mergeCell ref="C16:D16"/>
  </mergeCells>
  <conditionalFormatting sqref="C44">
    <cfRule type="cellIs" dxfId="20" priority="1" operator="notEqual">
      <formula>100</formula>
    </cfRule>
  </conditionalFormatting>
  <pageMargins left="0.7" right="0.7" top="0.78740157499999996" bottom="0.78740157499999996"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131"/>
  <sheetViews>
    <sheetView showGridLines="0" tabSelected="1" topLeftCell="A4" zoomScaleNormal="100" workbookViewId="0">
      <selection activeCell="B25" sqref="B25"/>
    </sheetView>
  </sheetViews>
  <sheetFormatPr baseColWidth="10" defaultRowHeight="16.5" customHeight="1" x14ac:dyDescent="0.25"/>
  <cols>
    <col min="1" max="1" width="15.625" style="4" customWidth="1"/>
    <col min="2" max="2" width="16.625" style="4" customWidth="1"/>
    <col min="3" max="5" width="16.625" style="5" customWidth="1"/>
    <col min="6" max="9" width="16.625" style="6" customWidth="1"/>
    <col min="10" max="12" width="16.625" style="5" customWidth="1"/>
    <col min="13" max="16384" width="11" style="4"/>
  </cols>
  <sheetData>
    <row r="2" spans="2:17" ht="16.5" customHeight="1" thickBot="1" x14ac:dyDescent="0.3"/>
    <row r="3" spans="2:17" ht="16.5" customHeight="1" x14ac:dyDescent="0.25">
      <c r="B3" s="141" t="s">
        <v>33</v>
      </c>
      <c r="C3" s="142"/>
      <c r="D3" s="142"/>
      <c r="E3" s="142"/>
      <c r="F3" s="142"/>
      <c r="G3" s="142"/>
      <c r="H3" s="142"/>
      <c r="I3" s="142"/>
      <c r="J3" s="142"/>
      <c r="K3" s="142"/>
      <c r="L3" s="143"/>
    </row>
    <row r="4" spans="2:17" ht="16.5" customHeight="1" x14ac:dyDescent="0.25">
      <c r="B4" s="144"/>
      <c r="C4" s="145"/>
      <c r="D4" s="145"/>
      <c r="E4" s="145"/>
      <c r="F4" s="145"/>
      <c r="G4" s="145"/>
      <c r="H4" s="145"/>
      <c r="I4" s="145"/>
      <c r="J4" s="145"/>
      <c r="K4" s="145"/>
      <c r="L4" s="146"/>
    </row>
    <row r="5" spans="2:17" ht="7.5" customHeight="1" x14ac:dyDescent="0.25">
      <c r="B5" s="77"/>
      <c r="C5" s="78"/>
      <c r="D5" s="78"/>
      <c r="E5" s="78"/>
      <c r="F5" s="78"/>
      <c r="G5" s="78"/>
      <c r="H5" s="78"/>
      <c r="I5" s="78"/>
      <c r="J5" s="78"/>
      <c r="K5" s="78"/>
      <c r="L5" s="79"/>
    </row>
    <row r="6" spans="2:17" ht="16.5" customHeight="1" x14ac:dyDescent="0.25">
      <c r="B6" s="144" t="s">
        <v>34</v>
      </c>
      <c r="C6" s="145"/>
      <c r="D6" s="145"/>
      <c r="E6" s="145"/>
      <c r="F6" s="145"/>
      <c r="G6" s="145"/>
      <c r="H6" s="145"/>
      <c r="I6" s="145"/>
      <c r="J6" s="145"/>
      <c r="K6" s="145"/>
      <c r="L6" s="146"/>
    </row>
    <row r="7" spans="2:17" ht="16.5" customHeight="1" thickBot="1" x14ac:dyDescent="0.3">
      <c r="B7" s="147"/>
      <c r="C7" s="148"/>
      <c r="D7" s="148"/>
      <c r="E7" s="148"/>
      <c r="F7" s="148"/>
      <c r="G7" s="148"/>
      <c r="H7" s="148"/>
      <c r="I7" s="148"/>
      <c r="J7" s="148"/>
      <c r="K7" s="148"/>
      <c r="L7" s="149"/>
    </row>
    <row r="9" spans="2:17" ht="16.5" customHeight="1" thickBot="1" x14ac:dyDescent="0.3"/>
    <row r="10" spans="2:17" ht="16.5" customHeight="1" x14ac:dyDescent="0.25">
      <c r="B10" s="155" t="s">
        <v>49</v>
      </c>
      <c r="C10" s="156"/>
      <c r="L10" s="57"/>
    </row>
    <row r="11" spans="2:17" ht="16.5" customHeight="1" x14ac:dyDescent="0.25">
      <c r="B11" s="100" t="s">
        <v>21</v>
      </c>
      <c r="C11" s="101" t="s">
        <v>13</v>
      </c>
      <c r="L11" s="57"/>
    </row>
    <row r="12" spans="2:17" ht="16.5" customHeight="1" x14ac:dyDescent="0.25">
      <c r="B12" s="18" t="s">
        <v>0</v>
      </c>
      <c r="C12" s="25">
        <v>2.346E-3</v>
      </c>
      <c r="L12" s="57"/>
    </row>
    <row r="13" spans="2:17" ht="16.5" customHeight="1" x14ac:dyDescent="0.25">
      <c r="B13" s="18" t="s">
        <v>1</v>
      </c>
      <c r="C13" s="102">
        <v>1.5353000000000001E-3</v>
      </c>
      <c r="L13" s="57"/>
    </row>
    <row r="14" spans="2:17" ht="16.5" customHeight="1" x14ac:dyDescent="0.25">
      <c r="B14" s="18" t="s">
        <v>2</v>
      </c>
      <c r="C14" s="102">
        <v>1.9683000000000001E-3</v>
      </c>
      <c r="L14" s="57"/>
      <c r="N14" s="6"/>
      <c r="O14" s="6"/>
      <c r="P14" s="5"/>
      <c r="Q14" s="5"/>
    </row>
    <row r="15" spans="2:17" ht="16.5" customHeight="1" x14ac:dyDescent="0.25">
      <c r="B15" s="18" t="s">
        <v>3</v>
      </c>
      <c r="C15" s="102">
        <v>1.9135999999999999E-3</v>
      </c>
      <c r="L15" s="57"/>
      <c r="N15" s="6"/>
      <c r="O15" s="6"/>
      <c r="P15" s="5"/>
      <c r="Q15" s="5"/>
    </row>
    <row r="16" spans="2:17" ht="16.5" customHeight="1" x14ac:dyDescent="0.25">
      <c r="B16" s="18" t="s">
        <v>5</v>
      </c>
      <c r="C16" s="25">
        <v>2.6394999999999999E-3</v>
      </c>
      <c r="L16" s="57"/>
      <c r="N16" s="6"/>
      <c r="O16" s="6"/>
      <c r="P16" s="5"/>
      <c r="Q16" s="5"/>
    </row>
    <row r="17" spans="2:27" ht="16.5" customHeight="1" x14ac:dyDescent="0.25">
      <c r="B17" s="18" t="s">
        <v>6</v>
      </c>
      <c r="C17" s="102">
        <v>2.4367999999999998E-3</v>
      </c>
      <c r="L17" s="57"/>
      <c r="N17" s="6"/>
      <c r="O17" s="6"/>
      <c r="P17" s="5"/>
      <c r="Q17" s="5"/>
    </row>
    <row r="18" spans="2:27" ht="16.5" customHeight="1" x14ac:dyDescent="0.25">
      <c r="B18" s="18" t="s">
        <v>7</v>
      </c>
      <c r="C18" s="102">
        <v>2.6729000000000002E-3</v>
      </c>
      <c r="L18" s="57"/>
      <c r="N18" s="6"/>
      <c r="O18" s="6"/>
      <c r="P18" s="5"/>
      <c r="Q18" s="5"/>
    </row>
    <row r="19" spans="2:27" ht="16.5" customHeight="1" thickBot="1" x14ac:dyDescent="0.3">
      <c r="B19" s="28" t="s">
        <v>8</v>
      </c>
      <c r="C19" s="32">
        <v>2.5071E-3</v>
      </c>
      <c r="L19" s="57"/>
    </row>
    <row r="20" spans="2:27" ht="16.5" customHeight="1" x14ac:dyDescent="0.25">
      <c r="B20" s="57"/>
      <c r="C20" s="94"/>
      <c r="D20" s="39"/>
      <c r="E20" s="39"/>
      <c r="F20" s="58"/>
      <c r="G20" s="27"/>
      <c r="H20" s="27"/>
      <c r="I20" s="27"/>
      <c r="J20" s="26"/>
      <c r="K20" s="26"/>
      <c r="L20" s="26"/>
      <c r="M20" s="86"/>
      <c r="N20" s="86"/>
      <c r="O20" s="86"/>
      <c r="P20" s="86"/>
      <c r="Q20" s="86"/>
      <c r="R20" s="86"/>
      <c r="S20" s="86"/>
      <c r="T20" s="86"/>
      <c r="U20" s="86"/>
      <c r="V20" s="86"/>
      <c r="W20" s="86"/>
      <c r="X20" s="86"/>
      <c r="Y20" s="86"/>
      <c r="Z20" s="86"/>
      <c r="AA20" s="86"/>
    </row>
    <row r="21" spans="2:27" ht="16.5" customHeight="1" thickBot="1" x14ac:dyDescent="0.3"/>
    <row r="22" spans="2:27" ht="16.5" customHeight="1" thickBot="1" x14ac:dyDescent="0.3">
      <c r="B22" s="152" t="s">
        <v>26</v>
      </c>
      <c r="C22" s="153"/>
      <c r="D22" s="153"/>
      <c r="E22" s="153"/>
      <c r="F22" s="153"/>
      <c r="G22" s="153"/>
      <c r="H22" s="153"/>
      <c r="I22" s="153"/>
      <c r="J22" s="153"/>
      <c r="K22" s="153"/>
      <c r="L22" s="154"/>
    </row>
    <row r="23" spans="2:27" ht="7.5" customHeight="1" thickBot="1" x14ac:dyDescent="0.3"/>
    <row r="24" spans="2:27" ht="16.5" customHeight="1" x14ac:dyDescent="0.25">
      <c r="B24" s="31">
        <v>1</v>
      </c>
      <c r="C24" s="7">
        <v>2</v>
      </c>
      <c r="D24" s="150">
        <v>3</v>
      </c>
      <c r="E24" s="151"/>
      <c r="F24" s="8">
        <v>4</v>
      </c>
      <c r="G24" s="8">
        <v>5</v>
      </c>
      <c r="H24" s="8">
        <v>6</v>
      </c>
      <c r="I24" s="7">
        <v>7</v>
      </c>
      <c r="J24" s="7">
        <v>8</v>
      </c>
      <c r="K24" s="7">
        <v>9</v>
      </c>
      <c r="L24" s="87">
        <v>10</v>
      </c>
      <c r="M24" s="86"/>
      <c r="R24" s="86"/>
      <c r="S24" s="86"/>
      <c r="T24" s="86"/>
      <c r="U24" s="86"/>
      <c r="V24" s="86"/>
      <c r="W24" s="86"/>
      <c r="X24" s="86"/>
      <c r="Y24" s="86"/>
      <c r="Z24" s="86"/>
      <c r="AA24" s="86"/>
    </row>
    <row r="25" spans="2:27" s="89" customFormat="1" ht="34.5" customHeight="1" x14ac:dyDescent="0.25">
      <c r="B25" s="42" t="s">
        <v>0</v>
      </c>
      <c r="C25" s="103" t="s">
        <v>9</v>
      </c>
      <c r="D25" s="103" t="s">
        <v>12</v>
      </c>
      <c r="E25" s="103"/>
      <c r="F25" s="103" t="s">
        <v>13</v>
      </c>
      <c r="G25" s="103" t="s">
        <v>14</v>
      </c>
      <c r="H25" s="104" t="s">
        <v>18</v>
      </c>
      <c r="I25" s="104" t="s">
        <v>17</v>
      </c>
      <c r="J25" s="105" t="s">
        <v>16</v>
      </c>
      <c r="K25" s="105" t="s">
        <v>19</v>
      </c>
      <c r="L25" s="33" t="s">
        <v>20</v>
      </c>
      <c r="M25" s="88"/>
      <c r="R25" s="88"/>
      <c r="S25" s="88"/>
      <c r="T25" s="88"/>
      <c r="U25" s="88"/>
      <c r="V25" s="88"/>
      <c r="W25" s="88"/>
      <c r="X25" s="88"/>
      <c r="Y25" s="88"/>
      <c r="Z25" s="88"/>
      <c r="AA25" s="88"/>
    </row>
    <row r="26" spans="2:27" s="89" customFormat="1" ht="16.5" customHeight="1" x14ac:dyDescent="0.25">
      <c r="B26" s="67"/>
      <c r="C26" s="14" t="s">
        <v>10</v>
      </c>
      <c r="D26" s="14" t="s">
        <v>11</v>
      </c>
      <c r="E26" s="20"/>
      <c r="F26" s="14" t="s">
        <v>22</v>
      </c>
      <c r="G26" s="14" t="s">
        <v>23</v>
      </c>
      <c r="H26" s="15" t="s">
        <v>24</v>
      </c>
      <c r="I26" s="15" t="s">
        <v>24</v>
      </c>
      <c r="J26" s="16" t="s">
        <v>15</v>
      </c>
      <c r="K26" s="16" t="s">
        <v>15</v>
      </c>
      <c r="L26" s="17" t="s">
        <v>25</v>
      </c>
      <c r="M26" s="88"/>
      <c r="R26" s="88"/>
      <c r="S26" s="88"/>
      <c r="T26" s="88"/>
      <c r="U26" s="88"/>
      <c r="V26" s="88"/>
      <c r="W26" s="88"/>
      <c r="X26" s="88"/>
      <c r="Y26" s="88"/>
      <c r="Z26" s="88"/>
      <c r="AA26" s="88"/>
    </row>
    <row r="27" spans="2:27" ht="16.5" customHeight="1" thickBot="1" x14ac:dyDescent="0.3">
      <c r="B27" s="18" t="s">
        <v>4</v>
      </c>
      <c r="C27" s="19">
        <f>SUM(C28,C29,C30,C31)</f>
        <v>0</v>
      </c>
      <c r="D27" s="2"/>
      <c r="E27" s="92" t="s">
        <v>32</v>
      </c>
      <c r="F27" s="20"/>
      <c r="G27" s="74" t="str">
        <f>IF(D27&gt;0,D27*L27*J27/100,"")</f>
        <v/>
      </c>
      <c r="H27" s="74" t="str">
        <f>IF(D27&gt;0,D27*L27*K27/100,"")</f>
        <v/>
      </c>
      <c r="I27" s="74" t="str">
        <f>IF(D27&gt;0,SUM(G27:H27),"")</f>
        <v/>
      </c>
      <c r="J27" s="74" t="str">
        <f>(IF(D27&gt;0,ROUND(G32/I32*100,4),""))</f>
        <v/>
      </c>
      <c r="K27" s="75" t="str">
        <f>IF(D27&gt;0,100-J27,"")</f>
        <v/>
      </c>
      <c r="L27" s="76" t="str">
        <f>IF(D27&gt;0,ROUND(I32/D27,7),"")</f>
        <v/>
      </c>
      <c r="M27" s="86"/>
      <c r="N27" s="86"/>
      <c r="P27" s="86"/>
      <c r="Q27" s="86"/>
      <c r="R27" s="86"/>
      <c r="S27" s="86"/>
      <c r="T27" s="86"/>
      <c r="U27" s="86"/>
      <c r="V27" s="86"/>
      <c r="W27" s="86"/>
      <c r="X27" s="86"/>
      <c r="Y27" s="86"/>
      <c r="Z27" s="86"/>
      <c r="AA27" s="86"/>
    </row>
    <row r="28" spans="2:27" ht="16.5" customHeight="1" x14ac:dyDescent="0.25">
      <c r="B28" s="18" t="str">
        <f>IF(B25="Benzin","Benzin","Diesel")</f>
        <v>Benzin</v>
      </c>
      <c r="C28" s="1"/>
      <c r="D28" s="19">
        <f>D27*(C28/100)</f>
        <v>0</v>
      </c>
      <c r="E28" s="61" t="s">
        <v>31</v>
      </c>
      <c r="F28" s="25">
        <f>VLOOKUP(B28,$B$12:$C$19,2,FALSE)</f>
        <v>2.346E-3</v>
      </c>
      <c r="G28" s="93">
        <f>IF(E28="Nein",D28*F28,0)</f>
        <v>0</v>
      </c>
      <c r="H28" s="93">
        <f>IF(E28="Ja",D28*F28,0)</f>
        <v>0</v>
      </c>
      <c r="I28" s="72"/>
      <c r="J28" s="68"/>
      <c r="K28" s="107"/>
      <c r="L28" s="107"/>
      <c r="N28" s="86"/>
      <c r="O28" s="86"/>
      <c r="P28" s="86"/>
      <c r="Q28" s="86"/>
      <c r="R28" s="86"/>
      <c r="S28" s="86"/>
      <c r="T28" s="86"/>
      <c r="U28" s="86"/>
      <c r="V28" s="86"/>
      <c r="W28" s="86"/>
      <c r="X28" s="86"/>
      <c r="Y28" s="86"/>
    </row>
    <row r="29" spans="2:27" ht="16.5" customHeight="1" x14ac:dyDescent="0.25">
      <c r="B29" s="18" t="str">
        <f>IF(B25="Benzin","Bioethanol","FAME")</f>
        <v>Bioethanol</v>
      </c>
      <c r="C29" s="2"/>
      <c r="D29" s="19">
        <f>D27*(C29/100)</f>
        <v>0</v>
      </c>
      <c r="E29" s="62" t="s">
        <v>30</v>
      </c>
      <c r="F29" s="25">
        <f t="shared" ref="F29:F31" si="0">VLOOKUP(B29,$B$12:$C$19,2,FALSE)</f>
        <v>1.5353000000000001E-3</v>
      </c>
      <c r="G29" s="93">
        <f>IF(E29="Nein",D29*F29,0)</f>
        <v>0</v>
      </c>
      <c r="H29" s="93">
        <f>IF(E29="Ja",D29*F29,0)</f>
        <v>0</v>
      </c>
      <c r="I29" s="111"/>
      <c r="J29" s="68"/>
      <c r="K29" s="107"/>
      <c r="L29" s="107"/>
      <c r="N29" s="86"/>
      <c r="O29" s="86"/>
      <c r="P29" s="86"/>
      <c r="Q29" s="86"/>
      <c r="R29" s="86"/>
      <c r="S29" s="86"/>
      <c r="T29" s="86"/>
      <c r="U29" s="86"/>
      <c r="V29" s="86"/>
      <c r="W29" s="86"/>
      <c r="X29" s="86"/>
      <c r="Y29" s="86"/>
    </row>
    <row r="30" spans="2:27" ht="16.5" customHeight="1" x14ac:dyDescent="0.25">
      <c r="B30" s="18" t="str">
        <f>IF(B25="Benzin","ETBE","HVO100 (raffiniert)")</f>
        <v>ETBE</v>
      </c>
      <c r="C30" s="2"/>
      <c r="D30" s="19">
        <f>D27*(C30/100)</f>
        <v>0</v>
      </c>
      <c r="E30" s="46" t="s">
        <v>30</v>
      </c>
      <c r="F30" s="25">
        <f t="shared" si="0"/>
        <v>1.9683000000000001E-3</v>
      </c>
      <c r="G30" s="93">
        <f>IF($B25="BENZIN",IF($E30="Ja",$D30*$F30*0.58,$D30*$F30),IF($E30="Ja",0,$D30*$F30))</f>
        <v>0</v>
      </c>
      <c r="H30" s="93">
        <f>IF($B25="BENZIN",IF($E30="Ja",$D30*$F30*0.42,0),IF($E30="Ja",$D30*$F30,0))</f>
        <v>0</v>
      </c>
      <c r="I30" s="111"/>
      <c r="J30" s="68"/>
      <c r="K30" s="93"/>
      <c r="L30" s="93"/>
      <c r="N30" s="86"/>
      <c r="O30" s="86"/>
      <c r="P30" s="86"/>
      <c r="Q30" s="86"/>
      <c r="R30" s="86"/>
      <c r="S30" s="86"/>
      <c r="T30" s="86"/>
      <c r="U30" s="86"/>
      <c r="V30" s="86"/>
      <c r="W30" s="86"/>
      <c r="X30" s="86"/>
      <c r="Y30" s="86"/>
    </row>
    <row r="31" spans="2:27" ht="16.5" customHeight="1" thickBot="1" x14ac:dyDescent="0.3">
      <c r="B31" s="28" t="str">
        <f>IF(B25="Benzin","MTBE","HVO100 (via H2)")</f>
        <v>MTBE</v>
      </c>
      <c r="C31" s="3"/>
      <c r="D31" s="21">
        <f>D27*(C31/100)</f>
        <v>0</v>
      </c>
      <c r="E31" s="48" t="s">
        <v>30</v>
      </c>
      <c r="F31" s="29">
        <f t="shared" si="0"/>
        <v>1.9135999999999999E-3</v>
      </c>
      <c r="G31" s="93">
        <f>IF($B25="BENZIN",IF($E31="Ja",$D31*$F31*0.67,$D31*$F31),IF($E31="Ja",0,$D31*$F31))</f>
        <v>0</v>
      </c>
      <c r="H31" s="93">
        <f>IF($B25="BENZIN",IF($E31="Ja",$D31*$F31*0.33,0),IF($E31="Ja",$D31*$F31,0))</f>
        <v>0</v>
      </c>
      <c r="I31" s="111"/>
      <c r="J31" s="108"/>
      <c r="K31" s="93"/>
      <c r="L31" s="93"/>
      <c r="N31" s="86"/>
      <c r="O31" s="86"/>
      <c r="P31" s="86"/>
      <c r="Q31" s="86"/>
      <c r="R31" s="86"/>
      <c r="S31" s="86"/>
      <c r="T31" s="86"/>
      <c r="U31" s="86"/>
      <c r="V31" s="86"/>
    </row>
    <row r="32" spans="2:27" ht="24" customHeight="1" thickBot="1" x14ac:dyDescent="0.3">
      <c r="G32" s="95">
        <f>SUM(G28:G31)</f>
        <v>0</v>
      </c>
      <c r="H32" s="96">
        <f>SUM(H28:H31)</f>
        <v>0</v>
      </c>
      <c r="I32" s="73">
        <f>SUM(G32:H32)</f>
        <v>0</v>
      </c>
      <c r="J32" s="109"/>
      <c r="K32" s="93"/>
      <c r="L32" s="93"/>
    </row>
    <row r="33" spans="2:27" ht="16.5" customHeight="1" thickBot="1" x14ac:dyDescent="0.3">
      <c r="B33" s="152" t="s">
        <v>26</v>
      </c>
      <c r="C33" s="153"/>
      <c r="D33" s="153"/>
      <c r="E33" s="153"/>
      <c r="F33" s="153"/>
      <c r="G33" s="153"/>
      <c r="H33" s="153"/>
      <c r="I33" s="153"/>
      <c r="J33" s="153"/>
      <c r="K33" s="153"/>
      <c r="L33" s="154"/>
    </row>
    <row r="34" spans="2:27" ht="7.5" customHeight="1" thickBot="1" x14ac:dyDescent="0.3"/>
    <row r="35" spans="2:27" ht="16.5" customHeight="1" x14ac:dyDescent="0.25">
      <c r="B35" s="31">
        <v>1</v>
      </c>
      <c r="C35" s="7">
        <v>2</v>
      </c>
      <c r="D35" s="150">
        <v>3</v>
      </c>
      <c r="E35" s="151"/>
      <c r="F35" s="8">
        <v>4</v>
      </c>
      <c r="G35" s="8">
        <v>5</v>
      </c>
      <c r="H35" s="8">
        <v>6</v>
      </c>
      <c r="I35" s="7">
        <v>7</v>
      </c>
      <c r="J35" s="7">
        <v>8</v>
      </c>
      <c r="K35" s="7">
        <v>9</v>
      </c>
      <c r="L35" s="87">
        <v>10</v>
      </c>
      <c r="M35" s="86"/>
      <c r="R35" s="86"/>
      <c r="S35" s="86"/>
      <c r="T35" s="86"/>
      <c r="U35" s="86"/>
      <c r="V35" s="86"/>
      <c r="W35" s="86"/>
      <c r="X35" s="86"/>
      <c r="Y35" s="86"/>
      <c r="Z35" s="86"/>
      <c r="AA35" s="86"/>
    </row>
    <row r="36" spans="2:27" s="89" customFormat="1" ht="34.5" customHeight="1" x14ac:dyDescent="0.25">
      <c r="B36" s="42" t="s">
        <v>0</v>
      </c>
      <c r="C36" s="103" t="s">
        <v>9</v>
      </c>
      <c r="D36" s="103" t="s">
        <v>12</v>
      </c>
      <c r="E36" s="103"/>
      <c r="F36" s="103" t="s">
        <v>13</v>
      </c>
      <c r="G36" s="103" t="s">
        <v>14</v>
      </c>
      <c r="H36" s="104" t="s">
        <v>18</v>
      </c>
      <c r="I36" s="104" t="s">
        <v>17</v>
      </c>
      <c r="J36" s="105" t="s">
        <v>16</v>
      </c>
      <c r="K36" s="105" t="s">
        <v>19</v>
      </c>
      <c r="L36" s="33" t="s">
        <v>20</v>
      </c>
      <c r="M36" s="88"/>
      <c r="R36" s="88"/>
      <c r="S36" s="88"/>
      <c r="T36" s="88"/>
      <c r="U36" s="88"/>
      <c r="V36" s="88"/>
      <c r="W36" s="88"/>
      <c r="X36" s="88"/>
      <c r="Y36" s="88"/>
      <c r="Z36" s="88"/>
      <c r="AA36" s="88"/>
    </row>
    <row r="37" spans="2:27" s="89" customFormat="1" ht="16.5" customHeight="1" x14ac:dyDescent="0.25">
      <c r="B37" s="67"/>
      <c r="C37" s="14" t="s">
        <v>10</v>
      </c>
      <c r="D37" s="14" t="s">
        <v>11</v>
      </c>
      <c r="E37" s="20"/>
      <c r="F37" s="14" t="s">
        <v>22</v>
      </c>
      <c r="G37" s="14" t="s">
        <v>23</v>
      </c>
      <c r="H37" s="15" t="s">
        <v>24</v>
      </c>
      <c r="I37" s="15" t="s">
        <v>24</v>
      </c>
      <c r="J37" s="16" t="s">
        <v>15</v>
      </c>
      <c r="K37" s="16" t="s">
        <v>15</v>
      </c>
      <c r="L37" s="17" t="s">
        <v>25</v>
      </c>
      <c r="M37" s="88"/>
      <c r="R37" s="88"/>
      <c r="S37" s="88"/>
      <c r="T37" s="88"/>
      <c r="U37" s="88"/>
      <c r="V37" s="88"/>
      <c r="W37" s="88"/>
      <c r="X37" s="88"/>
      <c r="Y37" s="88"/>
      <c r="Z37" s="88"/>
      <c r="AA37" s="88"/>
    </row>
    <row r="38" spans="2:27" ht="16.5" customHeight="1" thickBot="1" x14ac:dyDescent="0.3">
      <c r="B38" s="18" t="s">
        <v>4</v>
      </c>
      <c r="C38" s="19">
        <f>SUM(C39,C40,C41,C42)</f>
        <v>0</v>
      </c>
      <c r="D38" s="2"/>
      <c r="E38" s="92" t="s">
        <v>32</v>
      </c>
      <c r="F38" s="20"/>
      <c r="G38" s="74" t="str">
        <f>IF(D38&gt;0,D38*L38*J38/100,"")</f>
        <v/>
      </c>
      <c r="H38" s="74" t="str">
        <f>IF(D38&gt;0,D38*L38*K38/100,"")</f>
        <v/>
      </c>
      <c r="I38" s="74" t="str">
        <f>IF(D38&gt;0,SUM(G38:H38),"")</f>
        <v/>
      </c>
      <c r="J38" s="74" t="str">
        <f>(IF(D38&gt;0,ROUND(G43/I43*100,4),""))</f>
        <v/>
      </c>
      <c r="K38" s="75" t="str">
        <f>IF(D38&gt;0,100-J38,"")</f>
        <v/>
      </c>
      <c r="L38" s="76" t="str">
        <f>IF(D38&gt;0,ROUND(I43/D38,7),"")</f>
        <v/>
      </c>
      <c r="M38" s="86"/>
      <c r="N38" s="86"/>
      <c r="P38" s="86"/>
      <c r="Q38" s="86"/>
      <c r="R38" s="86"/>
      <c r="S38" s="86"/>
      <c r="T38" s="86"/>
      <c r="U38" s="86"/>
      <c r="V38" s="86"/>
      <c r="W38" s="86"/>
      <c r="X38" s="86"/>
      <c r="Y38" s="86"/>
      <c r="Z38" s="86"/>
      <c r="AA38" s="86"/>
    </row>
    <row r="39" spans="2:27" ht="16.5" customHeight="1" x14ac:dyDescent="0.25">
      <c r="B39" s="18" t="str">
        <f>IF(B36="Benzin","Benzin","Diesel")</f>
        <v>Benzin</v>
      </c>
      <c r="C39" s="1"/>
      <c r="D39" s="19">
        <f>D38*(C39/100)</f>
        <v>0</v>
      </c>
      <c r="E39" s="61" t="s">
        <v>31</v>
      </c>
      <c r="F39" s="25">
        <f>VLOOKUP(B39,$B$12:$C$19,2,FALSE)</f>
        <v>2.346E-3</v>
      </c>
      <c r="G39" s="93">
        <f>IF(E39="Nein",D39*F39,0)</f>
        <v>0</v>
      </c>
      <c r="H39" s="93">
        <f>IF(E39="Ja",D39*F39,0)</f>
        <v>0</v>
      </c>
      <c r="I39" s="72"/>
      <c r="J39" s="68"/>
      <c r="K39" s="107"/>
      <c r="L39" s="107"/>
      <c r="N39" s="86"/>
      <c r="O39" s="86"/>
      <c r="P39" s="86"/>
      <c r="Q39" s="86"/>
      <c r="R39" s="86"/>
      <c r="S39" s="86"/>
      <c r="T39" s="86"/>
      <c r="U39" s="86"/>
      <c r="V39" s="86"/>
      <c r="W39" s="86"/>
      <c r="X39" s="86"/>
      <c r="Y39" s="86"/>
    </row>
    <row r="40" spans="2:27" ht="16.5" customHeight="1" x14ac:dyDescent="0.25">
      <c r="B40" s="18" t="str">
        <f>IF(B36="Benzin","Bioethanol","FAME")</f>
        <v>Bioethanol</v>
      </c>
      <c r="C40" s="2"/>
      <c r="D40" s="19">
        <f>D38*(C40/100)</f>
        <v>0</v>
      </c>
      <c r="E40" s="62" t="s">
        <v>30</v>
      </c>
      <c r="F40" s="25">
        <f t="shared" ref="F40:F42" si="1">VLOOKUP(B40,$B$12:$C$19,2,FALSE)</f>
        <v>1.5353000000000001E-3</v>
      </c>
      <c r="G40" s="93">
        <f>IF(E40="Nein",D40*F40,0)</f>
        <v>0</v>
      </c>
      <c r="H40" s="93">
        <f>IF(E40="Ja",D40*F40,0)</f>
        <v>0</v>
      </c>
      <c r="I40" s="111"/>
      <c r="J40" s="68"/>
      <c r="K40" s="107"/>
      <c r="L40" s="107"/>
      <c r="N40" s="86"/>
      <c r="O40" s="86"/>
      <c r="P40" s="86"/>
      <c r="Q40" s="86"/>
      <c r="R40" s="86"/>
      <c r="S40" s="86"/>
      <c r="T40" s="86"/>
      <c r="U40" s="86"/>
      <c r="V40" s="86"/>
      <c r="W40" s="86"/>
      <c r="X40" s="86"/>
      <c r="Y40" s="86"/>
    </row>
    <row r="41" spans="2:27" ht="16.5" customHeight="1" x14ac:dyDescent="0.25">
      <c r="B41" s="18" t="str">
        <f>IF(B36="Benzin","ETBE","HVO100 (raffiniert)")</f>
        <v>ETBE</v>
      </c>
      <c r="C41" s="2"/>
      <c r="D41" s="19">
        <f>D38*(C41/100)</f>
        <v>0</v>
      </c>
      <c r="E41" s="46" t="s">
        <v>30</v>
      </c>
      <c r="F41" s="25">
        <f t="shared" si="1"/>
        <v>1.9683000000000001E-3</v>
      </c>
      <c r="G41" s="93">
        <f>IF($B36="BENZIN",IF($E41="Ja",$D41*$F41*0.58,$D41*$F41),IF($E41="Ja",0,$D41*$F41))</f>
        <v>0</v>
      </c>
      <c r="H41" s="93">
        <f>IF($B36="BENZIN",IF($E41="Ja",$D41*$F41*0.42,0),IF($E41="Ja",$D41*$F41,0))</f>
        <v>0</v>
      </c>
      <c r="I41" s="111"/>
      <c r="J41" s="68"/>
      <c r="K41" s="93"/>
      <c r="L41" s="93"/>
      <c r="N41" s="86"/>
      <c r="O41" s="86"/>
      <c r="P41" s="86"/>
      <c r="Q41" s="86"/>
      <c r="R41" s="86"/>
      <c r="S41" s="86"/>
      <c r="T41" s="86"/>
      <c r="U41" s="86"/>
      <c r="V41" s="86"/>
      <c r="W41" s="86"/>
      <c r="X41" s="86"/>
      <c r="Y41" s="86"/>
    </row>
    <row r="42" spans="2:27" ht="16.5" customHeight="1" thickBot="1" x14ac:dyDescent="0.3">
      <c r="B42" s="28" t="str">
        <f>IF(B36="Benzin","MTBE","HVO100 (via H2)")</f>
        <v>MTBE</v>
      </c>
      <c r="C42" s="3"/>
      <c r="D42" s="21">
        <f>D38*(C42/100)</f>
        <v>0</v>
      </c>
      <c r="E42" s="48" t="s">
        <v>30</v>
      </c>
      <c r="F42" s="29">
        <f t="shared" si="1"/>
        <v>1.9135999999999999E-3</v>
      </c>
      <c r="G42" s="93">
        <f>IF($B36="BENZIN",IF($E42="Ja",$D42*$F42*0.67,$D42*$F42),IF($E42="Ja",0,$D42*$F42))</f>
        <v>0</v>
      </c>
      <c r="H42" s="93">
        <f>IF($B36="BENZIN",IF($E42="Ja",$D42*$F42*0.33,0),IF($E42="Ja",$D42*$F42,0))</f>
        <v>0</v>
      </c>
      <c r="I42" s="111"/>
      <c r="J42" s="108"/>
      <c r="K42" s="93"/>
      <c r="L42" s="93"/>
      <c r="N42" s="86"/>
      <c r="O42" s="86"/>
      <c r="P42" s="86"/>
      <c r="Q42" s="86"/>
      <c r="R42" s="86"/>
      <c r="S42" s="86"/>
      <c r="T42" s="86"/>
      <c r="U42" s="86"/>
      <c r="V42" s="86"/>
    </row>
    <row r="43" spans="2:27" ht="24" customHeight="1" thickBot="1" x14ac:dyDescent="0.3">
      <c r="G43" s="95">
        <f>SUM(G39:G42)</f>
        <v>0</v>
      </c>
      <c r="H43" s="96">
        <f>SUM(H39:H42)</f>
        <v>0</v>
      </c>
      <c r="I43" s="73">
        <f>SUM(G43:H43)</f>
        <v>0</v>
      </c>
      <c r="J43" s="109"/>
      <c r="K43" s="93"/>
      <c r="L43" s="93"/>
    </row>
    <row r="44" spans="2:27" ht="16.5" customHeight="1" thickBot="1" x14ac:dyDescent="0.3">
      <c r="B44" s="152" t="s">
        <v>26</v>
      </c>
      <c r="C44" s="153"/>
      <c r="D44" s="153"/>
      <c r="E44" s="153"/>
      <c r="F44" s="153"/>
      <c r="G44" s="153"/>
      <c r="H44" s="153"/>
      <c r="I44" s="153"/>
      <c r="J44" s="153"/>
      <c r="K44" s="153"/>
      <c r="L44" s="154"/>
    </row>
    <row r="45" spans="2:27" ht="7.5" customHeight="1" thickBot="1" x14ac:dyDescent="0.3"/>
    <row r="46" spans="2:27" ht="16.5" customHeight="1" x14ac:dyDescent="0.25">
      <c r="B46" s="31">
        <v>1</v>
      </c>
      <c r="C46" s="7">
        <v>2</v>
      </c>
      <c r="D46" s="150">
        <v>3</v>
      </c>
      <c r="E46" s="151"/>
      <c r="F46" s="8">
        <v>4</v>
      </c>
      <c r="G46" s="8">
        <v>5</v>
      </c>
      <c r="H46" s="8">
        <v>6</v>
      </c>
      <c r="I46" s="7">
        <v>7</v>
      </c>
      <c r="J46" s="7">
        <v>8</v>
      </c>
      <c r="K46" s="7">
        <v>9</v>
      </c>
      <c r="L46" s="87">
        <v>10</v>
      </c>
      <c r="M46" s="86"/>
      <c r="R46" s="86"/>
      <c r="S46" s="86"/>
      <c r="T46" s="86"/>
      <c r="U46" s="86"/>
      <c r="V46" s="86"/>
      <c r="W46" s="86"/>
      <c r="X46" s="86"/>
      <c r="Y46" s="86"/>
      <c r="Z46" s="86"/>
      <c r="AA46" s="86"/>
    </row>
    <row r="47" spans="2:27" s="89" customFormat="1" ht="34.5" customHeight="1" x14ac:dyDescent="0.25">
      <c r="B47" s="42" t="s">
        <v>0</v>
      </c>
      <c r="C47" s="103" t="s">
        <v>9</v>
      </c>
      <c r="D47" s="103" t="s">
        <v>12</v>
      </c>
      <c r="E47" s="103"/>
      <c r="F47" s="103" t="s">
        <v>13</v>
      </c>
      <c r="G47" s="103" t="s">
        <v>14</v>
      </c>
      <c r="H47" s="104" t="s">
        <v>18</v>
      </c>
      <c r="I47" s="104" t="s">
        <v>17</v>
      </c>
      <c r="J47" s="105" t="s">
        <v>16</v>
      </c>
      <c r="K47" s="105" t="s">
        <v>19</v>
      </c>
      <c r="L47" s="33" t="s">
        <v>20</v>
      </c>
      <c r="M47" s="88"/>
      <c r="R47" s="88"/>
      <c r="S47" s="88"/>
      <c r="T47" s="88"/>
      <c r="U47" s="88"/>
      <c r="V47" s="88"/>
      <c r="W47" s="88"/>
      <c r="X47" s="88"/>
      <c r="Y47" s="88"/>
      <c r="Z47" s="88"/>
      <c r="AA47" s="88"/>
    </row>
    <row r="48" spans="2:27" s="89" customFormat="1" ht="16.5" customHeight="1" x14ac:dyDescent="0.25">
      <c r="B48" s="67"/>
      <c r="C48" s="14" t="s">
        <v>10</v>
      </c>
      <c r="D48" s="14" t="s">
        <v>11</v>
      </c>
      <c r="E48" s="20"/>
      <c r="F48" s="14" t="s">
        <v>22</v>
      </c>
      <c r="G48" s="14" t="s">
        <v>23</v>
      </c>
      <c r="H48" s="15" t="s">
        <v>24</v>
      </c>
      <c r="I48" s="15" t="s">
        <v>24</v>
      </c>
      <c r="J48" s="16" t="s">
        <v>15</v>
      </c>
      <c r="K48" s="16" t="s">
        <v>15</v>
      </c>
      <c r="L48" s="17" t="s">
        <v>25</v>
      </c>
      <c r="M48" s="88"/>
      <c r="R48" s="88"/>
      <c r="S48" s="88"/>
      <c r="T48" s="88"/>
      <c r="U48" s="88"/>
      <c r="V48" s="88"/>
      <c r="W48" s="88"/>
      <c r="X48" s="88"/>
      <c r="Y48" s="88"/>
      <c r="Z48" s="88"/>
      <c r="AA48" s="88"/>
    </row>
    <row r="49" spans="2:27" ht="16.5" customHeight="1" thickBot="1" x14ac:dyDescent="0.3">
      <c r="B49" s="18" t="s">
        <v>4</v>
      </c>
      <c r="C49" s="19">
        <f>SUM(C50,C51,C52,C53)</f>
        <v>0</v>
      </c>
      <c r="D49" s="2"/>
      <c r="E49" s="92" t="s">
        <v>32</v>
      </c>
      <c r="F49" s="20"/>
      <c r="G49" s="74" t="str">
        <f>IF(D49&gt;0,D49*L49*J49/100,"")</f>
        <v/>
      </c>
      <c r="H49" s="74" t="str">
        <f>IF(D49&gt;0,D49*L49*K49/100,"")</f>
        <v/>
      </c>
      <c r="I49" s="74" t="str">
        <f>IF(D49&gt;0,SUM(G49:H49),"")</f>
        <v/>
      </c>
      <c r="J49" s="74" t="str">
        <f>(IF(D49&gt;0,ROUND(G54/I54*100,4),""))</f>
        <v/>
      </c>
      <c r="K49" s="75" t="str">
        <f>IF(D49&gt;0,100-J49,"")</f>
        <v/>
      </c>
      <c r="L49" s="76" t="str">
        <f>IF(D49&gt;0,ROUND(I54/D49,7),"")</f>
        <v/>
      </c>
      <c r="M49" s="86"/>
      <c r="N49" s="86"/>
      <c r="P49" s="86"/>
      <c r="Q49" s="86"/>
      <c r="R49" s="86"/>
      <c r="S49" s="86"/>
      <c r="T49" s="86"/>
      <c r="U49" s="86"/>
      <c r="V49" s="86"/>
      <c r="W49" s="86"/>
      <c r="X49" s="86"/>
      <c r="Y49" s="86"/>
      <c r="Z49" s="86"/>
      <c r="AA49" s="86"/>
    </row>
    <row r="50" spans="2:27" ht="16.5" customHeight="1" x14ac:dyDescent="0.25">
      <c r="B50" s="18" t="str">
        <f>IF(B47="Benzin","Benzin","Diesel")</f>
        <v>Benzin</v>
      </c>
      <c r="C50" s="1"/>
      <c r="D50" s="19">
        <f>D49*(C50/100)</f>
        <v>0</v>
      </c>
      <c r="E50" s="61" t="s">
        <v>31</v>
      </c>
      <c r="F50" s="25">
        <f>VLOOKUP(B50,$B$12:$C$19,2,FALSE)</f>
        <v>2.346E-3</v>
      </c>
      <c r="G50" s="93">
        <f>IF(E50="Nein",D50*F50,0)</f>
        <v>0</v>
      </c>
      <c r="H50" s="93">
        <f>IF(E50="Ja",D50*F50,0)</f>
        <v>0</v>
      </c>
      <c r="I50" s="72"/>
      <c r="J50" s="68"/>
      <c r="K50" s="107"/>
      <c r="L50" s="107"/>
      <c r="N50" s="86"/>
      <c r="O50" s="86"/>
      <c r="P50" s="86"/>
      <c r="Q50" s="86"/>
      <c r="R50" s="86"/>
      <c r="S50" s="86"/>
      <c r="T50" s="86"/>
      <c r="U50" s="86"/>
      <c r="V50" s="86"/>
      <c r="W50" s="86"/>
      <c r="X50" s="86"/>
      <c r="Y50" s="86"/>
    </row>
    <row r="51" spans="2:27" ht="16.5" customHeight="1" x14ac:dyDescent="0.25">
      <c r="B51" s="18" t="str">
        <f>IF(B47="Benzin","Bioethanol","FAME")</f>
        <v>Bioethanol</v>
      </c>
      <c r="C51" s="2"/>
      <c r="D51" s="19">
        <f>D49*(C51/100)</f>
        <v>0</v>
      </c>
      <c r="E51" s="62" t="s">
        <v>30</v>
      </c>
      <c r="F51" s="25">
        <f t="shared" ref="F51:F53" si="2">VLOOKUP(B51,$B$12:$C$19,2,FALSE)</f>
        <v>1.5353000000000001E-3</v>
      </c>
      <c r="G51" s="93">
        <f>IF(E51="Nein",D51*F51,0)</f>
        <v>0</v>
      </c>
      <c r="H51" s="93">
        <f>IF(E51="Ja",D51*F51,0)</f>
        <v>0</v>
      </c>
      <c r="I51" s="111"/>
      <c r="J51" s="68"/>
      <c r="K51" s="107"/>
      <c r="L51" s="107"/>
      <c r="N51" s="86"/>
      <c r="O51" s="86"/>
      <c r="P51" s="86"/>
      <c r="Q51" s="86"/>
      <c r="R51" s="86"/>
      <c r="S51" s="86"/>
      <c r="T51" s="86"/>
      <c r="U51" s="86"/>
      <c r="V51" s="86"/>
      <c r="W51" s="86"/>
      <c r="X51" s="86"/>
      <c r="Y51" s="86"/>
    </row>
    <row r="52" spans="2:27" ht="16.5" customHeight="1" x14ac:dyDescent="0.25">
      <c r="B52" s="18" t="str">
        <f>IF(B47="Benzin","ETBE","HVO100 (raffiniert)")</f>
        <v>ETBE</v>
      </c>
      <c r="C52" s="2"/>
      <c r="D52" s="19">
        <f>D49*(C52/100)</f>
        <v>0</v>
      </c>
      <c r="E52" s="46" t="s">
        <v>30</v>
      </c>
      <c r="F52" s="25">
        <f t="shared" si="2"/>
        <v>1.9683000000000001E-3</v>
      </c>
      <c r="G52" s="93">
        <f>IF($B47="BENZIN",IF($E52="Ja",$D52*$F52*0.58,$D52*$F52),IF($E52="Ja",0,$D52*$F52))</f>
        <v>0</v>
      </c>
      <c r="H52" s="93">
        <f>IF($B47="BENZIN",IF($E52="Ja",$D52*$F52*0.42,0),IF($E52="Ja",$D52*$F52,0))</f>
        <v>0</v>
      </c>
      <c r="I52" s="111"/>
      <c r="J52" s="68"/>
      <c r="K52" s="93"/>
      <c r="L52" s="93"/>
      <c r="N52" s="86"/>
      <c r="O52" s="86"/>
      <c r="P52" s="86"/>
      <c r="Q52" s="86"/>
      <c r="R52" s="86"/>
      <c r="S52" s="86"/>
      <c r="T52" s="86"/>
      <c r="U52" s="86"/>
      <c r="V52" s="86"/>
      <c r="W52" s="86"/>
      <c r="X52" s="86"/>
      <c r="Y52" s="86"/>
    </row>
    <row r="53" spans="2:27" ht="16.5" customHeight="1" thickBot="1" x14ac:dyDescent="0.3">
      <c r="B53" s="28" t="str">
        <f>IF(B47="Benzin","MTBE","HVO100 (via H2)")</f>
        <v>MTBE</v>
      </c>
      <c r="C53" s="3"/>
      <c r="D53" s="21">
        <f>D49*(C53/100)</f>
        <v>0</v>
      </c>
      <c r="E53" s="48" t="s">
        <v>30</v>
      </c>
      <c r="F53" s="29">
        <f t="shared" si="2"/>
        <v>1.9135999999999999E-3</v>
      </c>
      <c r="G53" s="93">
        <f>IF($B47="BENZIN",IF($E53="Ja",$D53*$F53*0.67,$D53*$F53),IF($E53="Ja",0,$D53*$F53))</f>
        <v>0</v>
      </c>
      <c r="H53" s="93">
        <f>IF($B47="BENZIN",IF($E53="Ja",$D53*$F53*0.33,0),IF($E53="Ja",$D53*$F53,0))</f>
        <v>0</v>
      </c>
      <c r="I53" s="111"/>
      <c r="J53" s="108"/>
      <c r="K53" s="93"/>
      <c r="L53" s="93"/>
      <c r="N53" s="86"/>
      <c r="O53" s="86"/>
      <c r="P53" s="86"/>
      <c r="Q53" s="86"/>
      <c r="R53" s="86"/>
      <c r="S53" s="86"/>
      <c r="T53" s="86"/>
      <c r="U53" s="86"/>
      <c r="V53" s="86"/>
    </row>
    <row r="54" spans="2:27" ht="24" customHeight="1" thickBot="1" x14ac:dyDescent="0.3">
      <c r="G54" s="95">
        <f>SUM(G50:G53)</f>
        <v>0</v>
      </c>
      <c r="H54" s="96">
        <f>SUM(H50:H53)</f>
        <v>0</v>
      </c>
      <c r="I54" s="73">
        <f>SUM(G54:H54)</f>
        <v>0</v>
      </c>
      <c r="J54" s="109"/>
      <c r="K54" s="93"/>
      <c r="L54" s="93"/>
    </row>
    <row r="55" spans="2:27" ht="16.5" customHeight="1" thickBot="1" x14ac:dyDescent="0.3">
      <c r="B55" s="152" t="s">
        <v>26</v>
      </c>
      <c r="C55" s="153"/>
      <c r="D55" s="153"/>
      <c r="E55" s="153"/>
      <c r="F55" s="153"/>
      <c r="G55" s="153"/>
      <c r="H55" s="153"/>
      <c r="I55" s="153"/>
      <c r="J55" s="153"/>
      <c r="K55" s="153"/>
      <c r="L55" s="154"/>
    </row>
    <row r="56" spans="2:27" ht="7.5" customHeight="1" thickBot="1" x14ac:dyDescent="0.3"/>
    <row r="57" spans="2:27" ht="16.5" customHeight="1" x14ac:dyDescent="0.25">
      <c r="B57" s="31">
        <v>1</v>
      </c>
      <c r="C57" s="7">
        <v>2</v>
      </c>
      <c r="D57" s="150">
        <v>3</v>
      </c>
      <c r="E57" s="151"/>
      <c r="F57" s="8">
        <v>4</v>
      </c>
      <c r="G57" s="8">
        <v>5</v>
      </c>
      <c r="H57" s="8">
        <v>6</v>
      </c>
      <c r="I57" s="7">
        <v>7</v>
      </c>
      <c r="J57" s="7">
        <v>8</v>
      </c>
      <c r="K57" s="7">
        <v>9</v>
      </c>
      <c r="L57" s="87">
        <v>10</v>
      </c>
      <c r="M57" s="86"/>
      <c r="R57" s="86"/>
      <c r="S57" s="86"/>
      <c r="T57" s="86"/>
      <c r="U57" s="86"/>
      <c r="V57" s="86"/>
      <c r="W57" s="86"/>
      <c r="X57" s="86"/>
      <c r="Y57" s="86"/>
      <c r="Z57" s="86"/>
      <c r="AA57" s="86"/>
    </row>
    <row r="58" spans="2:27" s="89" customFormat="1" ht="34.5" customHeight="1" x14ac:dyDescent="0.25">
      <c r="B58" s="42" t="s">
        <v>0</v>
      </c>
      <c r="C58" s="103" t="s">
        <v>9</v>
      </c>
      <c r="D58" s="103" t="s">
        <v>12</v>
      </c>
      <c r="E58" s="103"/>
      <c r="F58" s="103" t="s">
        <v>13</v>
      </c>
      <c r="G58" s="103" t="s">
        <v>14</v>
      </c>
      <c r="H58" s="104" t="s">
        <v>18</v>
      </c>
      <c r="I58" s="104" t="s">
        <v>17</v>
      </c>
      <c r="J58" s="105" t="s">
        <v>16</v>
      </c>
      <c r="K58" s="105" t="s">
        <v>19</v>
      </c>
      <c r="L58" s="33" t="s">
        <v>20</v>
      </c>
      <c r="M58" s="88"/>
      <c r="R58" s="88"/>
      <c r="S58" s="88"/>
      <c r="T58" s="88"/>
      <c r="U58" s="88"/>
      <c r="V58" s="88"/>
      <c r="W58" s="88"/>
      <c r="X58" s="88"/>
      <c r="Y58" s="88"/>
      <c r="Z58" s="88"/>
      <c r="AA58" s="88"/>
    </row>
    <row r="59" spans="2:27" s="89" customFormat="1" ht="16.5" customHeight="1" x14ac:dyDescent="0.25">
      <c r="B59" s="67"/>
      <c r="C59" s="14" t="s">
        <v>10</v>
      </c>
      <c r="D59" s="14" t="s">
        <v>11</v>
      </c>
      <c r="E59" s="20"/>
      <c r="F59" s="14" t="s">
        <v>22</v>
      </c>
      <c r="G59" s="14" t="s">
        <v>23</v>
      </c>
      <c r="H59" s="15" t="s">
        <v>24</v>
      </c>
      <c r="I59" s="15" t="s">
        <v>24</v>
      </c>
      <c r="J59" s="16" t="s">
        <v>15</v>
      </c>
      <c r="K59" s="16" t="s">
        <v>15</v>
      </c>
      <c r="L59" s="17" t="s">
        <v>25</v>
      </c>
      <c r="M59" s="88"/>
      <c r="R59" s="88"/>
      <c r="S59" s="88"/>
      <c r="T59" s="88"/>
      <c r="U59" s="88"/>
      <c r="V59" s="88"/>
      <c r="W59" s="88"/>
      <c r="X59" s="88"/>
      <c r="Y59" s="88"/>
      <c r="Z59" s="88"/>
      <c r="AA59" s="88"/>
    </row>
    <row r="60" spans="2:27" ht="16.5" customHeight="1" thickBot="1" x14ac:dyDescent="0.3">
      <c r="B60" s="18" t="s">
        <v>4</v>
      </c>
      <c r="C60" s="19">
        <f>SUM(C61,C62,C63,C64)</f>
        <v>0</v>
      </c>
      <c r="D60" s="2"/>
      <c r="E60" s="92" t="s">
        <v>32</v>
      </c>
      <c r="F60" s="20"/>
      <c r="G60" s="74" t="str">
        <f>IF(D60&gt;0,D60*L60*J60/100,"")</f>
        <v/>
      </c>
      <c r="H60" s="74" t="str">
        <f>IF(D60&gt;0,D60*L60*K60/100,"")</f>
        <v/>
      </c>
      <c r="I60" s="74" t="str">
        <f>IF(D60&gt;0,SUM(G60:H60),"")</f>
        <v/>
      </c>
      <c r="J60" s="74" t="str">
        <f>(IF(D60&gt;0,ROUND(G65/I65*100,4),""))</f>
        <v/>
      </c>
      <c r="K60" s="75" t="str">
        <f>IF(D60&gt;0,100-J60,"")</f>
        <v/>
      </c>
      <c r="L60" s="76" t="str">
        <f>IF(D60&gt;0,ROUND(I65/D60,7),"")</f>
        <v/>
      </c>
      <c r="M60" s="86"/>
      <c r="N60" s="86"/>
      <c r="P60" s="86"/>
      <c r="Q60" s="86"/>
      <c r="R60" s="86"/>
      <c r="S60" s="86"/>
      <c r="T60" s="86"/>
      <c r="U60" s="86"/>
      <c r="V60" s="86"/>
      <c r="W60" s="86"/>
      <c r="X60" s="86"/>
      <c r="Y60" s="86"/>
      <c r="Z60" s="86"/>
      <c r="AA60" s="86"/>
    </row>
    <row r="61" spans="2:27" ht="16.5" customHeight="1" x14ac:dyDescent="0.25">
      <c r="B61" s="18" t="str">
        <f>IF(B58="Benzin","Benzin","Diesel")</f>
        <v>Benzin</v>
      </c>
      <c r="C61" s="1"/>
      <c r="D61" s="19">
        <f>D60*(C61/100)</f>
        <v>0</v>
      </c>
      <c r="E61" s="61" t="s">
        <v>31</v>
      </c>
      <c r="F61" s="25">
        <f>VLOOKUP(B61,$B$12:$C$19,2,FALSE)</f>
        <v>2.346E-3</v>
      </c>
      <c r="G61" s="93">
        <f>IF(E61="Nein",D61*F61,0)</f>
        <v>0</v>
      </c>
      <c r="H61" s="93">
        <f>IF(E61="Ja",D61*F61,0)</f>
        <v>0</v>
      </c>
      <c r="I61" s="72"/>
      <c r="J61" s="68"/>
      <c r="K61" s="107"/>
      <c r="L61" s="107"/>
      <c r="N61" s="86"/>
      <c r="O61" s="86"/>
      <c r="P61" s="86"/>
      <c r="Q61" s="86"/>
      <c r="R61" s="86"/>
      <c r="S61" s="86"/>
      <c r="T61" s="86"/>
      <c r="U61" s="86"/>
      <c r="V61" s="86"/>
      <c r="W61" s="86"/>
      <c r="X61" s="86"/>
      <c r="Y61" s="86"/>
    </row>
    <row r="62" spans="2:27" ht="16.5" customHeight="1" x14ac:dyDescent="0.25">
      <c r="B62" s="18" t="str">
        <f>IF(B58="Benzin","Bioethanol","FAME")</f>
        <v>Bioethanol</v>
      </c>
      <c r="C62" s="2"/>
      <c r="D62" s="19">
        <f>D60*(C62/100)</f>
        <v>0</v>
      </c>
      <c r="E62" s="62" t="s">
        <v>30</v>
      </c>
      <c r="F62" s="25">
        <f t="shared" ref="F62:F64" si="3">VLOOKUP(B62,$B$12:$C$19,2,FALSE)</f>
        <v>1.5353000000000001E-3</v>
      </c>
      <c r="G62" s="93">
        <f>IF(E62="Nein",D62*F62,0)</f>
        <v>0</v>
      </c>
      <c r="H62" s="93">
        <f>IF(E62="Ja",D62*F62,0)</f>
        <v>0</v>
      </c>
      <c r="I62" s="111"/>
      <c r="J62" s="68"/>
      <c r="K62" s="107"/>
      <c r="L62" s="107"/>
      <c r="N62" s="86"/>
      <c r="O62" s="86"/>
      <c r="P62" s="86"/>
      <c r="Q62" s="86"/>
      <c r="R62" s="86"/>
      <c r="S62" s="86"/>
      <c r="T62" s="86"/>
      <c r="U62" s="86"/>
      <c r="V62" s="86"/>
      <c r="W62" s="86"/>
      <c r="X62" s="86"/>
      <c r="Y62" s="86"/>
    </row>
    <row r="63" spans="2:27" ht="16.5" customHeight="1" x14ac:dyDescent="0.25">
      <c r="B63" s="18" t="str">
        <f>IF(B58="Benzin","ETBE","HVO100 (raffiniert)")</f>
        <v>ETBE</v>
      </c>
      <c r="C63" s="2"/>
      <c r="D63" s="19">
        <f>D60*(C63/100)</f>
        <v>0</v>
      </c>
      <c r="E63" s="46" t="s">
        <v>30</v>
      </c>
      <c r="F63" s="25">
        <f t="shared" si="3"/>
        <v>1.9683000000000001E-3</v>
      </c>
      <c r="G63" s="93">
        <f>IF($B58="BENZIN",IF($E63="Ja",$D63*$F63*0.58,$D63*$F63),IF($E63="Ja",0,$D63*$F63))</f>
        <v>0</v>
      </c>
      <c r="H63" s="93">
        <f>IF($B58="BENZIN",IF($E63="Ja",$D63*$F63*0.42,0),IF($E63="Ja",$D63*$F63,0))</f>
        <v>0</v>
      </c>
      <c r="I63" s="111"/>
      <c r="J63" s="68"/>
      <c r="K63" s="93"/>
      <c r="L63" s="93"/>
      <c r="N63" s="86"/>
      <c r="O63" s="86"/>
      <c r="P63" s="86"/>
      <c r="Q63" s="86"/>
      <c r="R63" s="86"/>
      <c r="S63" s="86"/>
      <c r="T63" s="86"/>
      <c r="U63" s="86"/>
      <c r="V63" s="86"/>
      <c r="W63" s="86"/>
      <c r="X63" s="86"/>
      <c r="Y63" s="86"/>
    </row>
    <row r="64" spans="2:27" ht="16.5" customHeight="1" thickBot="1" x14ac:dyDescent="0.3">
      <c r="B64" s="28" t="str">
        <f>IF(B58="Benzin","MTBE","HVO100 (via H2)")</f>
        <v>MTBE</v>
      </c>
      <c r="C64" s="3"/>
      <c r="D64" s="21">
        <f>D60*(C64/100)</f>
        <v>0</v>
      </c>
      <c r="E64" s="48" t="s">
        <v>30</v>
      </c>
      <c r="F64" s="29">
        <f t="shared" si="3"/>
        <v>1.9135999999999999E-3</v>
      </c>
      <c r="G64" s="93">
        <f>IF($B58="BENZIN",IF($E64="Ja",$D64*$F64*0.67,$D64*$F64),IF($E64="Ja",0,$D64*$F64))</f>
        <v>0</v>
      </c>
      <c r="H64" s="93">
        <f>IF($B58="BENZIN",IF($E64="Ja",$D64*$F64*0.33,0),IF($E64="Ja",$D64*$F64,0))</f>
        <v>0</v>
      </c>
      <c r="I64" s="111"/>
      <c r="J64" s="108"/>
      <c r="K64" s="93"/>
      <c r="L64" s="93"/>
      <c r="N64" s="86"/>
      <c r="O64" s="86"/>
      <c r="P64" s="86"/>
      <c r="Q64" s="86"/>
      <c r="R64" s="86"/>
      <c r="S64" s="86"/>
      <c r="T64" s="86"/>
      <c r="U64" s="86"/>
      <c r="V64" s="86"/>
    </row>
    <row r="65" spans="2:27" ht="24" customHeight="1" thickBot="1" x14ac:dyDescent="0.3">
      <c r="G65" s="95">
        <f>SUM(G61:G64)</f>
        <v>0</v>
      </c>
      <c r="H65" s="96">
        <f>SUM(H61:H64)</f>
        <v>0</v>
      </c>
      <c r="I65" s="73">
        <f>SUM(G65:H65)</f>
        <v>0</v>
      </c>
      <c r="J65" s="109"/>
      <c r="K65" s="93"/>
      <c r="L65" s="93"/>
    </row>
    <row r="66" spans="2:27" ht="16.5" customHeight="1" thickBot="1" x14ac:dyDescent="0.3">
      <c r="B66" s="152" t="s">
        <v>26</v>
      </c>
      <c r="C66" s="153"/>
      <c r="D66" s="153"/>
      <c r="E66" s="153"/>
      <c r="F66" s="153"/>
      <c r="G66" s="153"/>
      <c r="H66" s="153"/>
      <c r="I66" s="153"/>
      <c r="J66" s="153"/>
      <c r="K66" s="153"/>
      <c r="L66" s="154"/>
    </row>
    <row r="67" spans="2:27" ht="7.5" customHeight="1" thickBot="1" x14ac:dyDescent="0.3"/>
    <row r="68" spans="2:27" ht="16.5" customHeight="1" x14ac:dyDescent="0.25">
      <c r="B68" s="31">
        <v>1</v>
      </c>
      <c r="C68" s="7">
        <v>2</v>
      </c>
      <c r="D68" s="150">
        <v>3</v>
      </c>
      <c r="E68" s="151"/>
      <c r="F68" s="8">
        <v>4</v>
      </c>
      <c r="G68" s="8">
        <v>5</v>
      </c>
      <c r="H68" s="8">
        <v>6</v>
      </c>
      <c r="I68" s="7">
        <v>7</v>
      </c>
      <c r="J68" s="7">
        <v>8</v>
      </c>
      <c r="K68" s="7">
        <v>9</v>
      </c>
      <c r="L68" s="87">
        <v>10</v>
      </c>
      <c r="M68" s="86"/>
      <c r="R68" s="86"/>
      <c r="S68" s="86"/>
      <c r="T68" s="86"/>
      <c r="U68" s="86"/>
      <c r="V68" s="86"/>
      <c r="W68" s="86"/>
      <c r="X68" s="86"/>
      <c r="Y68" s="86"/>
      <c r="Z68" s="86"/>
      <c r="AA68" s="86"/>
    </row>
    <row r="69" spans="2:27" s="89" customFormat="1" ht="34.5" customHeight="1" x14ac:dyDescent="0.25">
      <c r="B69" s="42" t="s">
        <v>0</v>
      </c>
      <c r="C69" s="103" t="s">
        <v>9</v>
      </c>
      <c r="D69" s="103" t="s">
        <v>12</v>
      </c>
      <c r="E69" s="103"/>
      <c r="F69" s="103" t="s">
        <v>13</v>
      </c>
      <c r="G69" s="103" t="s">
        <v>14</v>
      </c>
      <c r="H69" s="104" t="s">
        <v>18</v>
      </c>
      <c r="I69" s="104" t="s">
        <v>17</v>
      </c>
      <c r="J69" s="105" t="s">
        <v>16</v>
      </c>
      <c r="K69" s="105" t="s">
        <v>19</v>
      </c>
      <c r="L69" s="33" t="s">
        <v>20</v>
      </c>
      <c r="M69" s="88"/>
      <c r="R69" s="88"/>
      <c r="S69" s="88"/>
      <c r="T69" s="88"/>
      <c r="U69" s="88"/>
      <c r="V69" s="88"/>
      <c r="W69" s="88"/>
      <c r="X69" s="88"/>
      <c r="Y69" s="88"/>
      <c r="Z69" s="88"/>
      <c r="AA69" s="88"/>
    </row>
    <row r="70" spans="2:27" s="89" customFormat="1" ht="16.5" customHeight="1" x14ac:dyDescent="0.25">
      <c r="B70" s="67"/>
      <c r="C70" s="14" t="s">
        <v>10</v>
      </c>
      <c r="D70" s="14" t="s">
        <v>11</v>
      </c>
      <c r="E70" s="20"/>
      <c r="F70" s="14" t="s">
        <v>22</v>
      </c>
      <c r="G70" s="14" t="s">
        <v>23</v>
      </c>
      <c r="H70" s="15" t="s">
        <v>24</v>
      </c>
      <c r="I70" s="15" t="s">
        <v>24</v>
      </c>
      <c r="J70" s="16" t="s">
        <v>15</v>
      </c>
      <c r="K70" s="16" t="s">
        <v>15</v>
      </c>
      <c r="L70" s="17" t="s">
        <v>25</v>
      </c>
      <c r="M70" s="88"/>
      <c r="R70" s="88"/>
      <c r="S70" s="88"/>
      <c r="T70" s="88"/>
      <c r="U70" s="88"/>
      <c r="V70" s="88"/>
      <c r="W70" s="88"/>
      <c r="X70" s="88"/>
      <c r="Y70" s="88"/>
      <c r="Z70" s="88"/>
      <c r="AA70" s="88"/>
    </row>
    <row r="71" spans="2:27" ht="16.5" customHeight="1" thickBot="1" x14ac:dyDescent="0.3">
      <c r="B71" s="18" t="s">
        <v>4</v>
      </c>
      <c r="C71" s="19">
        <f>SUM(C72,C73,C74,C75)</f>
        <v>0</v>
      </c>
      <c r="D71" s="2"/>
      <c r="E71" s="92" t="s">
        <v>32</v>
      </c>
      <c r="F71" s="20"/>
      <c r="G71" s="74" t="str">
        <f>IF(D71&gt;0,D71*L71*J71/100,"")</f>
        <v/>
      </c>
      <c r="H71" s="74" t="str">
        <f>IF(D71&gt;0,D71*L71*K71/100,"")</f>
        <v/>
      </c>
      <c r="I71" s="74" t="str">
        <f>IF(D71&gt;0,SUM(G71:H71),"")</f>
        <v/>
      </c>
      <c r="J71" s="74" t="str">
        <f>(IF(D71&gt;0,ROUND(G76/I76*100,4),""))</f>
        <v/>
      </c>
      <c r="K71" s="75" t="str">
        <f>IF(D71&gt;0,100-J71,"")</f>
        <v/>
      </c>
      <c r="L71" s="76" t="str">
        <f>IF(D71&gt;0,ROUND(I76/D71,7),"")</f>
        <v/>
      </c>
      <c r="M71" s="86"/>
      <c r="N71" s="86"/>
      <c r="P71" s="86"/>
      <c r="Q71" s="86"/>
      <c r="R71" s="86"/>
      <c r="S71" s="86"/>
      <c r="T71" s="86"/>
      <c r="U71" s="86"/>
      <c r="V71" s="86"/>
      <c r="W71" s="86"/>
      <c r="X71" s="86"/>
      <c r="Y71" s="86"/>
      <c r="Z71" s="86"/>
      <c r="AA71" s="86"/>
    </row>
    <row r="72" spans="2:27" ht="16.5" customHeight="1" x14ac:dyDescent="0.25">
      <c r="B72" s="18" t="str">
        <f>IF(B69="Benzin","Benzin","Diesel")</f>
        <v>Benzin</v>
      </c>
      <c r="C72" s="1"/>
      <c r="D72" s="19">
        <f>D71*(C72/100)</f>
        <v>0</v>
      </c>
      <c r="E72" s="61" t="s">
        <v>31</v>
      </c>
      <c r="F72" s="25">
        <f>VLOOKUP(B72,$B$12:$C$19,2,FALSE)</f>
        <v>2.346E-3</v>
      </c>
      <c r="G72" s="93">
        <f>IF(E72="Nein",D72*F72,0)</f>
        <v>0</v>
      </c>
      <c r="H72" s="93">
        <f>IF(E72="Ja",D72*F72,0)</f>
        <v>0</v>
      </c>
      <c r="I72" s="72"/>
      <c r="J72" s="68"/>
      <c r="K72" s="107"/>
      <c r="L72" s="107"/>
      <c r="N72" s="86"/>
      <c r="O72" s="86"/>
      <c r="P72" s="86"/>
      <c r="Q72" s="86"/>
      <c r="R72" s="86"/>
      <c r="S72" s="86"/>
      <c r="T72" s="86"/>
      <c r="U72" s="86"/>
      <c r="V72" s="86"/>
      <c r="W72" s="86"/>
      <c r="X72" s="86"/>
      <c r="Y72" s="86"/>
    </row>
    <row r="73" spans="2:27" ht="16.5" customHeight="1" x14ac:dyDescent="0.25">
      <c r="B73" s="18" t="str">
        <f>IF(B69="Benzin","Bioethanol","FAME")</f>
        <v>Bioethanol</v>
      </c>
      <c r="C73" s="2"/>
      <c r="D73" s="19">
        <f>D71*(C73/100)</f>
        <v>0</v>
      </c>
      <c r="E73" s="62" t="s">
        <v>30</v>
      </c>
      <c r="F73" s="25">
        <f t="shared" ref="F73:F75" si="4">VLOOKUP(B73,$B$12:$C$19,2,FALSE)</f>
        <v>1.5353000000000001E-3</v>
      </c>
      <c r="G73" s="93">
        <f>IF(E73="Nein",D73*F73,0)</f>
        <v>0</v>
      </c>
      <c r="H73" s="93">
        <f>IF(E73="Ja",D73*F73,0)</f>
        <v>0</v>
      </c>
      <c r="I73" s="111"/>
      <c r="J73" s="68"/>
      <c r="K73" s="107"/>
      <c r="L73" s="107"/>
      <c r="N73" s="86"/>
      <c r="O73" s="86"/>
      <c r="P73" s="86"/>
      <c r="Q73" s="86"/>
      <c r="R73" s="86"/>
      <c r="S73" s="86"/>
      <c r="T73" s="86"/>
      <c r="U73" s="86"/>
      <c r="V73" s="86"/>
      <c r="W73" s="86"/>
      <c r="X73" s="86"/>
      <c r="Y73" s="86"/>
    </row>
    <row r="74" spans="2:27" ht="16.5" customHeight="1" x14ac:dyDescent="0.25">
      <c r="B74" s="18" t="str">
        <f>IF(B69="Benzin","ETBE","HVO100 (raffiniert)")</f>
        <v>ETBE</v>
      </c>
      <c r="C74" s="2"/>
      <c r="D74" s="19">
        <f>D71*(C74/100)</f>
        <v>0</v>
      </c>
      <c r="E74" s="46" t="s">
        <v>30</v>
      </c>
      <c r="F74" s="25">
        <f t="shared" si="4"/>
        <v>1.9683000000000001E-3</v>
      </c>
      <c r="G74" s="93">
        <f>IF($B69="BENZIN",IF($E74="Ja",$D74*$F74*0.58,$D74*$F74),IF($E74="Ja",0,$D74*$F74))</f>
        <v>0</v>
      </c>
      <c r="H74" s="93">
        <f>IF($B69="BENZIN",IF($E74="Ja",$D74*$F74*0.42,0),IF($E74="Ja",$D74*$F74,0))</f>
        <v>0</v>
      </c>
      <c r="I74" s="111"/>
      <c r="J74" s="68"/>
      <c r="K74" s="93"/>
      <c r="L74" s="93"/>
      <c r="N74" s="86"/>
      <c r="O74" s="86"/>
      <c r="P74" s="86"/>
      <c r="Q74" s="86"/>
      <c r="R74" s="86"/>
      <c r="S74" s="86"/>
      <c r="T74" s="86"/>
      <c r="U74" s="86"/>
      <c r="V74" s="86"/>
      <c r="W74" s="86"/>
      <c r="X74" s="86"/>
      <c r="Y74" s="86"/>
    </row>
    <row r="75" spans="2:27" ht="16.5" customHeight="1" thickBot="1" x14ac:dyDescent="0.3">
      <c r="B75" s="28" t="str">
        <f>IF(B69="Benzin","MTBE","HVO100 (via H2)")</f>
        <v>MTBE</v>
      </c>
      <c r="C75" s="3"/>
      <c r="D75" s="21">
        <f>D71*(C75/100)</f>
        <v>0</v>
      </c>
      <c r="E75" s="48" t="s">
        <v>30</v>
      </c>
      <c r="F75" s="29">
        <f t="shared" si="4"/>
        <v>1.9135999999999999E-3</v>
      </c>
      <c r="G75" s="93">
        <f>IF($B69="BENZIN",IF($E75="Ja",$D75*$F75*0.67,$D75*$F75),IF($E75="Ja",0,$D75*$F75))</f>
        <v>0</v>
      </c>
      <c r="H75" s="93">
        <f>IF($B69="BENZIN",IF($E75="Ja",$D75*$F75*0.33,0),IF($E75="Ja",$D75*$F75,0))</f>
        <v>0</v>
      </c>
      <c r="I75" s="111"/>
      <c r="J75" s="108"/>
      <c r="K75" s="93"/>
      <c r="L75" s="93"/>
      <c r="N75" s="86"/>
      <c r="O75" s="86"/>
      <c r="P75" s="86"/>
      <c r="Q75" s="86"/>
      <c r="R75" s="86"/>
      <c r="S75" s="86"/>
      <c r="T75" s="86"/>
      <c r="U75" s="86"/>
      <c r="V75" s="86"/>
    </row>
    <row r="76" spans="2:27" ht="24" customHeight="1" thickBot="1" x14ac:dyDescent="0.3">
      <c r="G76" s="95">
        <f>SUM(G72:G75)</f>
        <v>0</v>
      </c>
      <c r="H76" s="96">
        <f>SUM(H72:H75)</f>
        <v>0</v>
      </c>
      <c r="I76" s="73">
        <f>SUM(G76:H76)</f>
        <v>0</v>
      </c>
      <c r="J76" s="109"/>
      <c r="K76" s="93"/>
      <c r="L76" s="93"/>
    </row>
    <row r="77" spans="2:27" ht="16.5" customHeight="1" thickBot="1" x14ac:dyDescent="0.3">
      <c r="B77" s="152" t="s">
        <v>26</v>
      </c>
      <c r="C77" s="153"/>
      <c r="D77" s="153"/>
      <c r="E77" s="153"/>
      <c r="F77" s="153"/>
      <c r="G77" s="153"/>
      <c r="H77" s="153"/>
      <c r="I77" s="153"/>
      <c r="J77" s="153"/>
      <c r="K77" s="153"/>
      <c r="L77" s="154"/>
    </row>
    <row r="78" spans="2:27" ht="7.5" customHeight="1" thickBot="1" x14ac:dyDescent="0.3"/>
    <row r="79" spans="2:27" ht="16.5" customHeight="1" x14ac:dyDescent="0.25">
      <c r="B79" s="31">
        <v>1</v>
      </c>
      <c r="C79" s="7">
        <v>2</v>
      </c>
      <c r="D79" s="150">
        <v>3</v>
      </c>
      <c r="E79" s="151"/>
      <c r="F79" s="8">
        <v>4</v>
      </c>
      <c r="G79" s="8">
        <v>5</v>
      </c>
      <c r="H79" s="8">
        <v>6</v>
      </c>
      <c r="I79" s="7">
        <v>7</v>
      </c>
      <c r="J79" s="7">
        <v>8</v>
      </c>
      <c r="K79" s="7">
        <v>9</v>
      </c>
      <c r="L79" s="87">
        <v>10</v>
      </c>
      <c r="M79" s="86"/>
      <c r="R79" s="86"/>
      <c r="S79" s="86"/>
      <c r="T79" s="86"/>
      <c r="U79" s="86"/>
      <c r="V79" s="86"/>
      <c r="W79" s="86"/>
      <c r="X79" s="86"/>
      <c r="Y79" s="86"/>
      <c r="Z79" s="86"/>
      <c r="AA79" s="86"/>
    </row>
    <row r="80" spans="2:27" s="89" customFormat="1" ht="34.5" customHeight="1" x14ac:dyDescent="0.25">
      <c r="B80" s="42" t="s">
        <v>0</v>
      </c>
      <c r="C80" s="103" t="s">
        <v>9</v>
      </c>
      <c r="D80" s="103" t="s">
        <v>12</v>
      </c>
      <c r="E80" s="103"/>
      <c r="F80" s="103" t="s">
        <v>13</v>
      </c>
      <c r="G80" s="103" t="s">
        <v>14</v>
      </c>
      <c r="H80" s="104" t="s">
        <v>18</v>
      </c>
      <c r="I80" s="104" t="s">
        <v>17</v>
      </c>
      <c r="J80" s="105" t="s">
        <v>16</v>
      </c>
      <c r="K80" s="105" t="s">
        <v>19</v>
      </c>
      <c r="L80" s="33" t="s">
        <v>20</v>
      </c>
      <c r="M80" s="88"/>
      <c r="R80" s="88"/>
      <c r="S80" s="88"/>
      <c r="T80" s="88"/>
      <c r="U80" s="88"/>
      <c r="V80" s="88"/>
      <c r="W80" s="88"/>
      <c r="X80" s="88"/>
      <c r="Y80" s="88"/>
      <c r="Z80" s="88"/>
      <c r="AA80" s="88"/>
    </row>
    <row r="81" spans="2:27" s="89" customFormat="1" ht="16.5" customHeight="1" x14ac:dyDescent="0.25">
      <c r="B81" s="67"/>
      <c r="C81" s="14" t="s">
        <v>10</v>
      </c>
      <c r="D81" s="14" t="s">
        <v>11</v>
      </c>
      <c r="E81" s="20"/>
      <c r="F81" s="14" t="s">
        <v>22</v>
      </c>
      <c r="G81" s="14" t="s">
        <v>23</v>
      </c>
      <c r="H81" s="15" t="s">
        <v>24</v>
      </c>
      <c r="I81" s="15" t="s">
        <v>24</v>
      </c>
      <c r="J81" s="16" t="s">
        <v>15</v>
      </c>
      <c r="K81" s="16" t="s">
        <v>15</v>
      </c>
      <c r="L81" s="17" t="s">
        <v>25</v>
      </c>
      <c r="M81" s="88"/>
      <c r="R81" s="88"/>
      <c r="S81" s="88"/>
      <c r="T81" s="88"/>
      <c r="U81" s="88"/>
      <c r="V81" s="88"/>
      <c r="W81" s="88"/>
      <c r="X81" s="88"/>
      <c r="Y81" s="88"/>
      <c r="Z81" s="88"/>
      <c r="AA81" s="88"/>
    </row>
    <row r="82" spans="2:27" ht="16.5" customHeight="1" thickBot="1" x14ac:dyDescent="0.3">
      <c r="B82" s="18" t="s">
        <v>4</v>
      </c>
      <c r="C82" s="19">
        <f>SUM(C83,C84,C85,C86)</f>
        <v>0</v>
      </c>
      <c r="D82" s="2"/>
      <c r="E82" s="92" t="s">
        <v>32</v>
      </c>
      <c r="F82" s="20"/>
      <c r="G82" s="74" t="str">
        <f>IF(D82&gt;0,D82*L82*J82/100,"")</f>
        <v/>
      </c>
      <c r="H82" s="74" t="str">
        <f>IF(D82&gt;0,D82*L82*K82/100,"")</f>
        <v/>
      </c>
      <c r="I82" s="74" t="str">
        <f>IF(D82&gt;0,SUM(G82:H82),"")</f>
        <v/>
      </c>
      <c r="J82" s="74" t="str">
        <f>(IF(D82&gt;0,ROUND(G87/I87*100,4),""))</f>
        <v/>
      </c>
      <c r="K82" s="75" t="str">
        <f>IF(D82&gt;0,100-J82,"")</f>
        <v/>
      </c>
      <c r="L82" s="76" t="str">
        <f>IF(D82&gt;0,ROUND(I87/D82,7),"")</f>
        <v/>
      </c>
      <c r="M82" s="86"/>
      <c r="N82" s="86"/>
      <c r="P82" s="86"/>
      <c r="Q82" s="86"/>
      <c r="R82" s="86"/>
      <c r="S82" s="86"/>
      <c r="T82" s="86"/>
      <c r="U82" s="86"/>
      <c r="V82" s="86"/>
      <c r="W82" s="86"/>
      <c r="X82" s="86"/>
      <c r="Y82" s="86"/>
      <c r="Z82" s="86"/>
      <c r="AA82" s="86"/>
    </row>
    <row r="83" spans="2:27" ht="16.5" customHeight="1" x14ac:dyDescent="0.25">
      <c r="B83" s="18" t="str">
        <f>IF(B80="Benzin","Benzin","Diesel")</f>
        <v>Benzin</v>
      </c>
      <c r="C83" s="1"/>
      <c r="D83" s="19">
        <f>D82*(C83/100)</f>
        <v>0</v>
      </c>
      <c r="E83" s="61" t="s">
        <v>31</v>
      </c>
      <c r="F83" s="25">
        <f>VLOOKUP(B83,$B$12:$C$19,2,FALSE)</f>
        <v>2.346E-3</v>
      </c>
      <c r="G83" s="93">
        <f>IF(E83="Nein",D83*F83,0)</f>
        <v>0</v>
      </c>
      <c r="H83" s="93">
        <f>IF(E83="Ja",D83*F83,0)</f>
        <v>0</v>
      </c>
      <c r="I83" s="72"/>
      <c r="J83" s="68"/>
      <c r="K83" s="107"/>
      <c r="L83" s="107"/>
      <c r="N83" s="86"/>
      <c r="O83" s="86"/>
      <c r="P83" s="86"/>
      <c r="Q83" s="86"/>
      <c r="R83" s="86"/>
      <c r="S83" s="86"/>
      <c r="T83" s="86"/>
      <c r="U83" s="86"/>
      <c r="V83" s="86"/>
      <c r="W83" s="86"/>
      <c r="X83" s="86"/>
      <c r="Y83" s="86"/>
    </row>
    <row r="84" spans="2:27" ht="16.5" customHeight="1" x14ac:dyDescent="0.25">
      <c r="B84" s="18" t="str">
        <f>IF(B80="Benzin","Bioethanol","FAME")</f>
        <v>Bioethanol</v>
      </c>
      <c r="C84" s="2"/>
      <c r="D84" s="19">
        <f>D82*(C84/100)</f>
        <v>0</v>
      </c>
      <c r="E84" s="62" t="s">
        <v>30</v>
      </c>
      <c r="F84" s="25">
        <f t="shared" ref="F84:F86" si="5">VLOOKUP(B84,$B$12:$C$19,2,FALSE)</f>
        <v>1.5353000000000001E-3</v>
      </c>
      <c r="G84" s="93">
        <f>IF(E84="Nein",D84*F84,0)</f>
        <v>0</v>
      </c>
      <c r="H84" s="93">
        <f>IF(E84="Ja",D84*F84,0)</f>
        <v>0</v>
      </c>
      <c r="I84" s="111"/>
      <c r="J84" s="68"/>
      <c r="K84" s="107"/>
      <c r="L84" s="107"/>
      <c r="N84" s="86"/>
      <c r="O84" s="86"/>
      <c r="P84" s="86"/>
      <c r="Q84" s="86"/>
      <c r="R84" s="86"/>
      <c r="S84" s="86"/>
      <c r="T84" s="86"/>
      <c r="U84" s="86"/>
      <c r="V84" s="86"/>
      <c r="W84" s="86"/>
      <c r="X84" s="86"/>
      <c r="Y84" s="86"/>
    </row>
    <row r="85" spans="2:27" ht="16.5" customHeight="1" x14ac:dyDescent="0.25">
      <c r="B85" s="18" t="str">
        <f>IF(B80="Benzin","ETBE","HVO100 (raffiniert)")</f>
        <v>ETBE</v>
      </c>
      <c r="C85" s="2"/>
      <c r="D85" s="19">
        <f>D82*(C85/100)</f>
        <v>0</v>
      </c>
      <c r="E85" s="46" t="s">
        <v>30</v>
      </c>
      <c r="F85" s="25">
        <f t="shared" si="5"/>
        <v>1.9683000000000001E-3</v>
      </c>
      <c r="G85" s="93">
        <f>IF($B80="BENZIN",IF($E85="Ja",$D85*$F85*0.58,$D85*$F85),IF($E85="Ja",0,$D85*$F85))</f>
        <v>0</v>
      </c>
      <c r="H85" s="93">
        <f>IF($B80="BENZIN",IF($E85="Ja",$D85*$F85*0.42,0),IF($E85="Ja",$D85*$F85,0))</f>
        <v>0</v>
      </c>
      <c r="I85" s="111"/>
      <c r="J85" s="68"/>
      <c r="K85" s="93"/>
      <c r="L85" s="93"/>
      <c r="N85" s="86"/>
      <c r="O85" s="86"/>
      <c r="P85" s="86"/>
      <c r="Q85" s="86"/>
      <c r="R85" s="86"/>
      <c r="S85" s="86"/>
      <c r="T85" s="86"/>
      <c r="U85" s="86"/>
      <c r="V85" s="86"/>
      <c r="W85" s="86"/>
      <c r="X85" s="86"/>
      <c r="Y85" s="86"/>
    </row>
    <row r="86" spans="2:27" ht="16.5" customHeight="1" thickBot="1" x14ac:dyDescent="0.3">
      <c r="B86" s="28" t="str">
        <f>IF(B80="Benzin","MTBE","HVO100 (via H2)")</f>
        <v>MTBE</v>
      </c>
      <c r="C86" s="3"/>
      <c r="D86" s="21">
        <f>D82*(C86/100)</f>
        <v>0</v>
      </c>
      <c r="E86" s="48" t="s">
        <v>30</v>
      </c>
      <c r="F86" s="29">
        <f t="shared" si="5"/>
        <v>1.9135999999999999E-3</v>
      </c>
      <c r="G86" s="93">
        <f>IF($B80="BENZIN",IF($E86="Ja",$D86*$F86*0.67,$D86*$F86),IF($E86="Ja",0,$D86*$F86))</f>
        <v>0</v>
      </c>
      <c r="H86" s="93">
        <f>IF($B80="BENZIN",IF($E86="Ja",$D86*$F86*0.33,0),IF($E86="Ja",$D86*$F86,0))</f>
        <v>0</v>
      </c>
      <c r="I86" s="111"/>
      <c r="J86" s="108"/>
      <c r="K86" s="93"/>
      <c r="L86" s="93"/>
      <c r="N86" s="86"/>
      <c r="O86" s="86"/>
      <c r="P86" s="86"/>
      <c r="Q86" s="86"/>
      <c r="R86" s="86"/>
      <c r="S86" s="86"/>
      <c r="T86" s="86"/>
      <c r="U86" s="86"/>
      <c r="V86" s="86"/>
    </row>
    <row r="87" spans="2:27" ht="24" customHeight="1" thickBot="1" x14ac:dyDescent="0.3">
      <c r="G87" s="95">
        <f>SUM(G83:G86)</f>
        <v>0</v>
      </c>
      <c r="H87" s="96">
        <f>SUM(H83:H86)</f>
        <v>0</v>
      </c>
      <c r="I87" s="73">
        <f>SUM(G87:H87)</f>
        <v>0</v>
      </c>
      <c r="J87" s="109"/>
      <c r="K87" s="93"/>
      <c r="L87" s="93"/>
    </row>
    <row r="88" spans="2:27" ht="16.5" customHeight="1" thickBot="1" x14ac:dyDescent="0.3">
      <c r="B88" s="152" t="s">
        <v>26</v>
      </c>
      <c r="C88" s="153"/>
      <c r="D88" s="153"/>
      <c r="E88" s="153"/>
      <c r="F88" s="153"/>
      <c r="G88" s="153"/>
      <c r="H88" s="153"/>
      <c r="I88" s="153"/>
      <c r="J88" s="153"/>
      <c r="K88" s="153"/>
      <c r="L88" s="154"/>
    </row>
    <row r="89" spans="2:27" ht="7.5" customHeight="1" thickBot="1" x14ac:dyDescent="0.3"/>
    <row r="90" spans="2:27" ht="16.5" customHeight="1" x14ac:dyDescent="0.25">
      <c r="B90" s="31">
        <v>1</v>
      </c>
      <c r="C90" s="7">
        <v>2</v>
      </c>
      <c r="D90" s="150">
        <v>3</v>
      </c>
      <c r="E90" s="151"/>
      <c r="F90" s="8">
        <v>4</v>
      </c>
      <c r="G90" s="8">
        <v>5</v>
      </c>
      <c r="H90" s="8">
        <v>6</v>
      </c>
      <c r="I90" s="7">
        <v>7</v>
      </c>
      <c r="J90" s="7">
        <v>8</v>
      </c>
      <c r="K90" s="7">
        <v>9</v>
      </c>
      <c r="L90" s="87">
        <v>10</v>
      </c>
      <c r="M90" s="86"/>
      <c r="R90" s="86"/>
      <c r="S90" s="86"/>
      <c r="T90" s="86"/>
      <c r="U90" s="86"/>
      <c r="V90" s="86"/>
      <c r="W90" s="86"/>
      <c r="X90" s="86"/>
      <c r="Y90" s="86"/>
      <c r="Z90" s="86"/>
      <c r="AA90" s="86"/>
    </row>
    <row r="91" spans="2:27" s="89" customFormat="1" ht="34.5" customHeight="1" x14ac:dyDescent="0.25">
      <c r="B91" s="42" t="s">
        <v>0</v>
      </c>
      <c r="C91" s="103" t="s">
        <v>9</v>
      </c>
      <c r="D91" s="103" t="s">
        <v>12</v>
      </c>
      <c r="E91" s="103"/>
      <c r="F91" s="103" t="s">
        <v>13</v>
      </c>
      <c r="G91" s="103" t="s">
        <v>14</v>
      </c>
      <c r="H91" s="104" t="s">
        <v>18</v>
      </c>
      <c r="I91" s="104" t="s">
        <v>17</v>
      </c>
      <c r="J91" s="105" t="s">
        <v>16</v>
      </c>
      <c r="K91" s="105" t="s">
        <v>19</v>
      </c>
      <c r="L91" s="33" t="s">
        <v>20</v>
      </c>
      <c r="M91" s="88"/>
      <c r="R91" s="88"/>
      <c r="S91" s="88"/>
      <c r="T91" s="88"/>
      <c r="U91" s="88"/>
      <c r="V91" s="88"/>
      <c r="W91" s="88"/>
      <c r="X91" s="88"/>
      <c r="Y91" s="88"/>
      <c r="Z91" s="88"/>
      <c r="AA91" s="88"/>
    </row>
    <row r="92" spans="2:27" s="89" customFormat="1" ht="16.5" customHeight="1" x14ac:dyDescent="0.25">
      <c r="B92" s="67"/>
      <c r="C92" s="14" t="s">
        <v>10</v>
      </c>
      <c r="D92" s="14" t="s">
        <v>11</v>
      </c>
      <c r="E92" s="20"/>
      <c r="F92" s="14" t="s">
        <v>22</v>
      </c>
      <c r="G92" s="14" t="s">
        <v>23</v>
      </c>
      <c r="H92" s="15" t="s">
        <v>24</v>
      </c>
      <c r="I92" s="15" t="s">
        <v>24</v>
      </c>
      <c r="J92" s="16" t="s">
        <v>15</v>
      </c>
      <c r="K92" s="16" t="s">
        <v>15</v>
      </c>
      <c r="L92" s="17" t="s">
        <v>25</v>
      </c>
      <c r="M92" s="88"/>
      <c r="R92" s="88"/>
      <c r="S92" s="88"/>
      <c r="T92" s="88"/>
      <c r="U92" s="88"/>
      <c r="V92" s="88"/>
      <c r="W92" s="88"/>
      <c r="X92" s="88"/>
      <c r="Y92" s="88"/>
      <c r="Z92" s="88"/>
      <c r="AA92" s="88"/>
    </row>
    <row r="93" spans="2:27" ht="16.5" customHeight="1" thickBot="1" x14ac:dyDescent="0.3">
      <c r="B93" s="18" t="s">
        <v>4</v>
      </c>
      <c r="C93" s="19">
        <f>SUM(C94,C95,C96,C97)</f>
        <v>0</v>
      </c>
      <c r="D93" s="2"/>
      <c r="E93" s="92" t="s">
        <v>32</v>
      </c>
      <c r="F93" s="20"/>
      <c r="G93" s="74" t="str">
        <f>IF(D93&gt;0,D93*L93*J93/100,"")</f>
        <v/>
      </c>
      <c r="H93" s="74" t="str">
        <f>IF(D93&gt;0,D93*L93*K93/100,"")</f>
        <v/>
      </c>
      <c r="I93" s="74" t="str">
        <f>IF(D93&gt;0,SUM(G93:H93),"")</f>
        <v/>
      </c>
      <c r="J93" s="74" t="str">
        <f>(IF(D93&gt;0,ROUND(G98/I98*100,4),""))</f>
        <v/>
      </c>
      <c r="K93" s="75" t="str">
        <f>IF(D93&gt;0,100-J93,"")</f>
        <v/>
      </c>
      <c r="L93" s="76" t="str">
        <f>IF(D93&gt;0,ROUND(I98/D93,7),"")</f>
        <v/>
      </c>
      <c r="M93" s="86"/>
      <c r="N93" s="86"/>
      <c r="P93" s="86"/>
      <c r="Q93" s="86"/>
      <c r="R93" s="86"/>
      <c r="S93" s="86"/>
      <c r="T93" s="86"/>
      <c r="U93" s="86"/>
      <c r="V93" s="86"/>
      <c r="W93" s="86"/>
      <c r="X93" s="86"/>
      <c r="Y93" s="86"/>
      <c r="Z93" s="86"/>
      <c r="AA93" s="86"/>
    </row>
    <row r="94" spans="2:27" ht="16.5" customHeight="1" x14ac:dyDescent="0.25">
      <c r="B94" s="18" t="str">
        <f>IF(B91="Benzin","Benzin","Diesel")</f>
        <v>Benzin</v>
      </c>
      <c r="C94" s="1"/>
      <c r="D94" s="19">
        <f>D93*(C94/100)</f>
        <v>0</v>
      </c>
      <c r="E94" s="61" t="s">
        <v>31</v>
      </c>
      <c r="F94" s="25">
        <f>VLOOKUP(B94,$B$12:$C$19,2,FALSE)</f>
        <v>2.346E-3</v>
      </c>
      <c r="G94" s="93">
        <f>IF(E94="Nein",D94*F94,0)</f>
        <v>0</v>
      </c>
      <c r="H94" s="93">
        <f>IF(E94="Ja",D94*F94,0)</f>
        <v>0</v>
      </c>
      <c r="I94" s="72"/>
      <c r="J94" s="68"/>
      <c r="K94" s="107"/>
      <c r="L94" s="107"/>
      <c r="N94" s="86"/>
      <c r="O94" s="86"/>
      <c r="P94" s="86"/>
      <c r="Q94" s="86"/>
      <c r="R94" s="86"/>
      <c r="S94" s="86"/>
      <c r="T94" s="86"/>
      <c r="U94" s="86"/>
      <c r="V94" s="86"/>
      <c r="W94" s="86"/>
      <c r="X94" s="86"/>
      <c r="Y94" s="86"/>
    </row>
    <row r="95" spans="2:27" ht="16.5" customHeight="1" x14ac:dyDescent="0.25">
      <c r="B95" s="18" t="str">
        <f>IF(B91="Benzin","Bioethanol","FAME")</f>
        <v>Bioethanol</v>
      </c>
      <c r="C95" s="2"/>
      <c r="D95" s="19">
        <f>D93*(C95/100)</f>
        <v>0</v>
      </c>
      <c r="E95" s="62" t="s">
        <v>30</v>
      </c>
      <c r="F95" s="25">
        <f t="shared" ref="F95:F97" si="6">VLOOKUP(B95,$B$12:$C$19,2,FALSE)</f>
        <v>1.5353000000000001E-3</v>
      </c>
      <c r="G95" s="93">
        <f>IF(E95="Nein",D95*F95,0)</f>
        <v>0</v>
      </c>
      <c r="H95" s="93">
        <f>IF(E95="Ja",D95*F95,0)</f>
        <v>0</v>
      </c>
      <c r="I95" s="111"/>
      <c r="J95" s="68"/>
      <c r="K95" s="107"/>
      <c r="L95" s="107"/>
      <c r="N95" s="86"/>
      <c r="O95" s="86"/>
      <c r="P95" s="86"/>
      <c r="Q95" s="86"/>
      <c r="R95" s="86"/>
      <c r="S95" s="86"/>
      <c r="T95" s="86"/>
      <c r="U95" s="86"/>
      <c r="V95" s="86"/>
      <c r="W95" s="86"/>
      <c r="X95" s="86"/>
      <c r="Y95" s="86"/>
    </row>
    <row r="96" spans="2:27" ht="16.5" customHeight="1" x14ac:dyDescent="0.25">
      <c r="B96" s="18" t="str">
        <f>IF(B91="Benzin","ETBE","HVO100 (raffiniert)")</f>
        <v>ETBE</v>
      </c>
      <c r="C96" s="2"/>
      <c r="D96" s="19">
        <f>D93*(C96/100)</f>
        <v>0</v>
      </c>
      <c r="E96" s="46" t="s">
        <v>30</v>
      </c>
      <c r="F96" s="25">
        <f t="shared" si="6"/>
        <v>1.9683000000000001E-3</v>
      </c>
      <c r="G96" s="93">
        <f>IF($B91="BENZIN",IF($E96="Ja",$D96*$F96*0.58,$D96*$F96),IF($E96="Ja",0,$D96*$F96))</f>
        <v>0</v>
      </c>
      <c r="H96" s="93">
        <f>IF($B91="BENZIN",IF($E96="Ja",$D96*$F96*0.42,0),IF($E96="Ja",$D96*$F96,0))</f>
        <v>0</v>
      </c>
      <c r="I96" s="111"/>
      <c r="J96" s="68"/>
      <c r="K96" s="93"/>
      <c r="L96" s="93"/>
      <c r="N96" s="86"/>
      <c r="O96" s="86"/>
      <c r="P96" s="86"/>
      <c r="Q96" s="86"/>
      <c r="R96" s="86"/>
      <c r="S96" s="86"/>
      <c r="T96" s="86"/>
      <c r="U96" s="86"/>
      <c r="V96" s="86"/>
      <c r="W96" s="86"/>
      <c r="X96" s="86"/>
      <c r="Y96" s="86"/>
    </row>
    <row r="97" spans="2:27" ht="16.5" customHeight="1" thickBot="1" x14ac:dyDescent="0.3">
      <c r="B97" s="28" t="str">
        <f>IF(B91="Benzin","MTBE","HVO100 (via H2)")</f>
        <v>MTBE</v>
      </c>
      <c r="C97" s="3"/>
      <c r="D97" s="21">
        <f>D93*(C97/100)</f>
        <v>0</v>
      </c>
      <c r="E97" s="48" t="s">
        <v>30</v>
      </c>
      <c r="F97" s="29">
        <f t="shared" si="6"/>
        <v>1.9135999999999999E-3</v>
      </c>
      <c r="G97" s="93">
        <f>IF($B91="BENZIN",IF($E97="Ja",$D97*$F97*0.67,$D97*$F97),IF($E97="Ja",0,$D97*$F97))</f>
        <v>0</v>
      </c>
      <c r="H97" s="93">
        <f>IF($B91="BENZIN",IF($E97="Ja",$D97*$F97*0.33,0),IF($E97="Ja",$D97*$F97,0))</f>
        <v>0</v>
      </c>
      <c r="I97" s="111"/>
      <c r="J97" s="108"/>
      <c r="K97" s="93"/>
      <c r="L97" s="93"/>
      <c r="N97" s="86"/>
      <c r="O97" s="86"/>
      <c r="P97" s="86"/>
      <c r="Q97" s="86"/>
      <c r="R97" s="86"/>
      <c r="S97" s="86"/>
      <c r="T97" s="86"/>
      <c r="U97" s="86"/>
      <c r="V97" s="86"/>
    </row>
    <row r="98" spans="2:27" ht="24" customHeight="1" thickBot="1" x14ac:dyDescent="0.3">
      <c r="G98" s="95">
        <f>SUM(G94:G97)</f>
        <v>0</v>
      </c>
      <c r="H98" s="96">
        <f>SUM(H94:H97)</f>
        <v>0</v>
      </c>
      <c r="I98" s="73">
        <f>SUM(G98:H98)</f>
        <v>0</v>
      </c>
      <c r="J98" s="109"/>
      <c r="K98" s="93"/>
      <c r="L98" s="93"/>
    </row>
    <row r="99" spans="2:27" ht="16.5" customHeight="1" thickBot="1" x14ac:dyDescent="0.3">
      <c r="B99" s="152" t="s">
        <v>26</v>
      </c>
      <c r="C99" s="153"/>
      <c r="D99" s="153"/>
      <c r="E99" s="153"/>
      <c r="F99" s="153"/>
      <c r="G99" s="153"/>
      <c r="H99" s="153"/>
      <c r="I99" s="153"/>
      <c r="J99" s="153"/>
      <c r="K99" s="153"/>
      <c r="L99" s="154"/>
    </row>
    <row r="100" spans="2:27" ht="7.5" customHeight="1" thickBot="1" x14ac:dyDescent="0.3"/>
    <row r="101" spans="2:27" ht="16.5" customHeight="1" x14ac:dyDescent="0.25">
      <c r="B101" s="31">
        <v>1</v>
      </c>
      <c r="C101" s="7">
        <v>2</v>
      </c>
      <c r="D101" s="150">
        <v>3</v>
      </c>
      <c r="E101" s="151"/>
      <c r="F101" s="8">
        <v>4</v>
      </c>
      <c r="G101" s="8">
        <v>5</v>
      </c>
      <c r="H101" s="8">
        <v>6</v>
      </c>
      <c r="I101" s="7">
        <v>7</v>
      </c>
      <c r="J101" s="7">
        <v>8</v>
      </c>
      <c r="K101" s="7">
        <v>9</v>
      </c>
      <c r="L101" s="87">
        <v>10</v>
      </c>
      <c r="M101" s="86"/>
      <c r="R101" s="86"/>
      <c r="S101" s="86"/>
      <c r="T101" s="86"/>
      <c r="U101" s="86"/>
      <c r="V101" s="86"/>
      <c r="W101" s="86"/>
      <c r="X101" s="86"/>
      <c r="Y101" s="86"/>
      <c r="Z101" s="86"/>
      <c r="AA101" s="86"/>
    </row>
    <row r="102" spans="2:27" s="89" customFormat="1" ht="34.5" customHeight="1" x14ac:dyDescent="0.25">
      <c r="B102" s="42" t="s">
        <v>0</v>
      </c>
      <c r="C102" s="103" t="s">
        <v>9</v>
      </c>
      <c r="D102" s="103" t="s">
        <v>12</v>
      </c>
      <c r="E102" s="103"/>
      <c r="F102" s="103" t="s">
        <v>13</v>
      </c>
      <c r="G102" s="103" t="s">
        <v>14</v>
      </c>
      <c r="H102" s="104" t="s">
        <v>18</v>
      </c>
      <c r="I102" s="104" t="s">
        <v>17</v>
      </c>
      <c r="J102" s="105" t="s">
        <v>16</v>
      </c>
      <c r="K102" s="105" t="s">
        <v>19</v>
      </c>
      <c r="L102" s="33" t="s">
        <v>20</v>
      </c>
      <c r="M102" s="88"/>
      <c r="R102" s="88"/>
      <c r="S102" s="88"/>
      <c r="T102" s="88"/>
      <c r="U102" s="88"/>
      <c r="V102" s="88"/>
      <c r="W102" s="88"/>
      <c r="X102" s="88"/>
      <c r="Y102" s="88"/>
      <c r="Z102" s="88"/>
      <c r="AA102" s="88"/>
    </row>
    <row r="103" spans="2:27" s="89" customFormat="1" ht="16.5" customHeight="1" x14ac:dyDescent="0.25">
      <c r="B103" s="67"/>
      <c r="C103" s="14" t="s">
        <v>10</v>
      </c>
      <c r="D103" s="14" t="s">
        <v>11</v>
      </c>
      <c r="E103" s="20"/>
      <c r="F103" s="14" t="s">
        <v>22</v>
      </c>
      <c r="G103" s="14" t="s">
        <v>23</v>
      </c>
      <c r="H103" s="15" t="s">
        <v>24</v>
      </c>
      <c r="I103" s="15" t="s">
        <v>24</v>
      </c>
      <c r="J103" s="16" t="s">
        <v>15</v>
      </c>
      <c r="K103" s="16" t="s">
        <v>15</v>
      </c>
      <c r="L103" s="17" t="s">
        <v>25</v>
      </c>
      <c r="M103" s="88"/>
      <c r="R103" s="88"/>
      <c r="S103" s="88"/>
      <c r="T103" s="88"/>
      <c r="U103" s="88"/>
      <c r="V103" s="88"/>
      <c r="W103" s="88"/>
      <c r="X103" s="88"/>
      <c r="Y103" s="88"/>
      <c r="Z103" s="88"/>
      <c r="AA103" s="88"/>
    </row>
    <row r="104" spans="2:27" ht="16.5" customHeight="1" thickBot="1" x14ac:dyDescent="0.3">
      <c r="B104" s="18" t="s">
        <v>4</v>
      </c>
      <c r="C104" s="19">
        <f>SUM(C105,C106,C107,C108)</f>
        <v>0</v>
      </c>
      <c r="D104" s="2"/>
      <c r="E104" s="92" t="s">
        <v>32</v>
      </c>
      <c r="F104" s="20"/>
      <c r="G104" s="74" t="str">
        <f>IF(D104&gt;0,D104*L104*J104/100,"")</f>
        <v/>
      </c>
      <c r="H104" s="74" t="str">
        <f>IF(D104&gt;0,D104*L104*K104/100,"")</f>
        <v/>
      </c>
      <c r="I104" s="74" t="str">
        <f>IF(D104&gt;0,SUM(G104:H104),"")</f>
        <v/>
      </c>
      <c r="J104" s="74" t="str">
        <f>(IF(D104&gt;0,ROUND(G109/I109*100,4),""))</f>
        <v/>
      </c>
      <c r="K104" s="75" t="str">
        <f>IF(D104&gt;0,100-J104,"")</f>
        <v/>
      </c>
      <c r="L104" s="76" t="str">
        <f>IF(D104&gt;0,ROUND(I109/D104,7),"")</f>
        <v/>
      </c>
      <c r="M104" s="86"/>
      <c r="N104" s="86"/>
      <c r="P104" s="86"/>
      <c r="Q104" s="86"/>
      <c r="R104" s="86"/>
      <c r="S104" s="86"/>
      <c r="T104" s="86"/>
      <c r="U104" s="86"/>
      <c r="V104" s="86"/>
      <c r="W104" s="86"/>
      <c r="X104" s="86"/>
      <c r="Y104" s="86"/>
      <c r="Z104" s="86"/>
      <c r="AA104" s="86"/>
    </row>
    <row r="105" spans="2:27" ht="16.5" customHeight="1" x14ac:dyDescent="0.25">
      <c r="B105" s="18" t="str">
        <f>IF(B102="Benzin","Benzin","Diesel")</f>
        <v>Benzin</v>
      </c>
      <c r="C105" s="1"/>
      <c r="D105" s="19">
        <f>D104*(C105/100)</f>
        <v>0</v>
      </c>
      <c r="E105" s="61" t="s">
        <v>31</v>
      </c>
      <c r="F105" s="25">
        <f>VLOOKUP(B105,$B$12:$C$19,2,FALSE)</f>
        <v>2.346E-3</v>
      </c>
      <c r="G105" s="93">
        <f>IF(E105="Nein",D105*F105,0)</f>
        <v>0</v>
      </c>
      <c r="H105" s="93">
        <f>IF(E105="Ja",D105*F105,0)</f>
        <v>0</v>
      </c>
      <c r="I105" s="72"/>
      <c r="J105" s="68"/>
      <c r="K105" s="107"/>
      <c r="L105" s="107"/>
      <c r="N105" s="86"/>
      <c r="O105" s="86"/>
      <c r="P105" s="86"/>
      <c r="Q105" s="86"/>
      <c r="R105" s="86"/>
      <c r="S105" s="86"/>
      <c r="T105" s="86"/>
      <c r="U105" s="86"/>
      <c r="V105" s="86"/>
      <c r="W105" s="86"/>
      <c r="X105" s="86"/>
      <c r="Y105" s="86"/>
    </row>
    <row r="106" spans="2:27" ht="16.5" customHeight="1" x14ac:dyDescent="0.25">
      <c r="B106" s="18" t="str">
        <f>IF(B102="Benzin","Bioethanol","FAME")</f>
        <v>Bioethanol</v>
      </c>
      <c r="C106" s="2"/>
      <c r="D106" s="19">
        <f>D104*(C106/100)</f>
        <v>0</v>
      </c>
      <c r="E106" s="62" t="s">
        <v>30</v>
      </c>
      <c r="F106" s="25">
        <f t="shared" ref="F106:F108" si="7">VLOOKUP(B106,$B$12:$C$19,2,FALSE)</f>
        <v>1.5353000000000001E-3</v>
      </c>
      <c r="G106" s="93">
        <f>IF(E106="Nein",D106*F106,0)</f>
        <v>0</v>
      </c>
      <c r="H106" s="93">
        <f>IF(E106="Ja",D106*F106,0)</f>
        <v>0</v>
      </c>
      <c r="I106" s="111"/>
      <c r="J106" s="68"/>
      <c r="K106" s="107"/>
      <c r="L106" s="107"/>
      <c r="N106" s="86"/>
      <c r="O106" s="86"/>
      <c r="P106" s="86"/>
      <c r="Q106" s="86"/>
      <c r="R106" s="86"/>
      <c r="S106" s="86"/>
      <c r="T106" s="86"/>
      <c r="U106" s="86"/>
      <c r="V106" s="86"/>
      <c r="W106" s="86"/>
      <c r="X106" s="86"/>
      <c r="Y106" s="86"/>
    </row>
    <row r="107" spans="2:27" ht="16.5" customHeight="1" x14ac:dyDescent="0.25">
      <c r="B107" s="18" t="str">
        <f>IF(B102="Benzin","ETBE","HVO100 (raffiniert)")</f>
        <v>ETBE</v>
      </c>
      <c r="C107" s="2"/>
      <c r="D107" s="19">
        <f>D104*(C107/100)</f>
        <v>0</v>
      </c>
      <c r="E107" s="46" t="s">
        <v>30</v>
      </c>
      <c r="F107" s="25">
        <f t="shared" si="7"/>
        <v>1.9683000000000001E-3</v>
      </c>
      <c r="G107" s="93">
        <f>IF($B102="BENZIN",IF($E107="Ja",$D107*$F107*0.58,$D107*$F107),IF($E107="Ja",0,$D107*$F107))</f>
        <v>0</v>
      </c>
      <c r="H107" s="93">
        <f>IF($B102="BENZIN",IF($E107="Ja",$D107*$F107*0.42,0),IF($E107="Ja",$D107*$F107,0))</f>
        <v>0</v>
      </c>
      <c r="I107" s="111"/>
      <c r="J107" s="68"/>
      <c r="K107" s="93"/>
      <c r="L107" s="93"/>
      <c r="N107" s="86"/>
      <c r="O107" s="86"/>
      <c r="P107" s="86"/>
      <c r="Q107" s="86"/>
      <c r="R107" s="86"/>
      <c r="S107" s="86"/>
      <c r="T107" s="86"/>
      <c r="U107" s="86"/>
      <c r="V107" s="86"/>
      <c r="W107" s="86"/>
      <c r="X107" s="86"/>
      <c r="Y107" s="86"/>
    </row>
    <row r="108" spans="2:27" ht="16.5" customHeight="1" thickBot="1" x14ac:dyDescent="0.3">
      <c r="B108" s="28" t="str">
        <f>IF(B102="Benzin","MTBE","HVO100 (via H2)")</f>
        <v>MTBE</v>
      </c>
      <c r="C108" s="3"/>
      <c r="D108" s="21">
        <f>D104*(C108/100)</f>
        <v>0</v>
      </c>
      <c r="E108" s="48" t="s">
        <v>30</v>
      </c>
      <c r="F108" s="29">
        <f t="shared" si="7"/>
        <v>1.9135999999999999E-3</v>
      </c>
      <c r="G108" s="93">
        <f>IF($B102="BENZIN",IF($E108="Ja",$D108*$F108*0.67,$D108*$F108),IF($E108="Ja",0,$D108*$F108))</f>
        <v>0</v>
      </c>
      <c r="H108" s="93">
        <f>IF($B102="BENZIN",IF($E108="Ja",$D108*$F108*0.33,0),IF($E108="Ja",$D108*$F108,0))</f>
        <v>0</v>
      </c>
      <c r="I108" s="111"/>
      <c r="J108" s="108"/>
      <c r="K108" s="93"/>
      <c r="L108" s="93"/>
      <c r="N108" s="86"/>
      <c r="O108" s="86"/>
      <c r="P108" s="86"/>
      <c r="Q108" s="86"/>
      <c r="R108" s="86"/>
      <c r="S108" s="86"/>
      <c r="T108" s="86"/>
      <c r="U108" s="86"/>
      <c r="V108" s="86"/>
    </row>
    <row r="109" spans="2:27" ht="24" customHeight="1" thickBot="1" x14ac:dyDescent="0.3">
      <c r="G109" s="95">
        <f>SUM(G105:G108)</f>
        <v>0</v>
      </c>
      <c r="H109" s="96">
        <f>SUM(H105:H108)</f>
        <v>0</v>
      </c>
      <c r="I109" s="73">
        <f>SUM(G109:H109)</f>
        <v>0</v>
      </c>
      <c r="J109" s="109"/>
      <c r="K109" s="93"/>
      <c r="L109" s="93"/>
    </row>
    <row r="110" spans="2:27" ht="16.5" customHeight="1" thickBot="1" x14ac:dyDescent="0.3">
      <c r="B110" s="152" t="s">
        <v>26</v>
      </c>
      <c r="C110" s="153"/>
      <c r="D110" s="153"/>
      <c r="E110" s="153"/>
      <c r="F110" s="153"/>
      <c r="G110" s="153"/>
      <c r="H110" s="153"/>
      <c r="I110" s="153"/>
      <c r="J110" s="153"/>
      <c r="K110" s="153"/>
      <c r="L110" s="154"/>
    </row>
    <row r="111" spans="2:27" ht="7.5" customHeight="1" thickBot="1" x14ac:dyDescent="0.3"/>
    <row r="112" spans="2:27" ht="16.5" customHeight="1" x14ac:dyDescent="0.25">
      <c r="B112" s="31">
        <v>1</v>
      </c>
      <c r="C112" s="7">
        <v>2</v>
      </c>
      <c r="D112" s="150">
        <v>3</v>
      </c>
      <c r="E112" s="151"/>
      <c r="F112" s="8">
        <v>4</v>
      </c>
      <c r="G112" s="8">
        <v>5</v>
      </c>
      <c r="H112" s="8">
        <v>6</v>
      </c>
      <c r="I112" s="7">
        <v>7</v>
      </c>
      <c r="J112" s="7">
        <v>8</v>
      </c>
      <c r="K112" s="7">
        <v>9</v>
      </c>
      <c r="L112" s="87">
        <v>10</v>
      </c>
      <c r="M112" s="86"/>
      <c r="R112" s="86"/>
      <c r="S112" s="86"/>
      <c r="T112" s="86"/>
      <c r="U112" s="86"/>
      <c r="V112" s="86"/>
      <c r="W112" s="86"/>
      <c r="X112" s="86"/>
      <c r="Y112" s="86"/>
      <c r="Z112" s="86"/>
      <c r="AA112" s="86"/>
    </row>
    <row r="113" spans="2:27" s="89" customFormat="1" ht="34.5" customHeight="1" x14ac:dyDescent="0.25">
      <c r="B113" s="42" t="s">
        <v>0</v>
      </c>
      <c r="C113" s="103" t="s">
        <v>9</v>
      </c>
      <c r="D113" s="103" t="s">
        <v>12</v>
      </c>
      <c r="E113" s="103"/>
      <c r="F113" s="103" t="s">
        <v>13</v>
      </c>
      <c r="G113" s="103" t="s">
        <v>14</v>
      </c>
      <c r="H113" s="104" t="s">
        <v>18</v>
      </c>
      <c r="I113" s="104" t="s">
        <v>17</v>
      </c>
      <c r="J113" s="105" t="s">
        <v>16</v>
      </c>
      <c r="K113" s="105" t="s">
        <v>19</v>
      </c>
      <c r="L113" s="33" t="s">
        <v>20</v>
      </c>
      <c r="M113" s="88"/>
      <c r="R113" s="88"/>
      <c r="S113" s="88"/>
      <c r="T113" s="88"/>
      <c r="U113" s="88"/>
      <c r="V113" s="88"/>
      <c r="W113" s="88"/>
      <c r="X113" s="88"/>
      <c r="Y113" s="88"/>
      <c r="Z113" s="88"/>
      <c r="AA113" s="88"/>
    </row>
    <row r="114" spans="2:27" s="89" customFormat="1" ht="16.5" customHeight="1" x14ac:dyDescent="0.25">
      <c r="B114" s="67"/>
      <c r="C114" s="14" t="s">
        <v>10</v>
      </c>
      <c r="D114" s="14" t="s">
        <v>11</v>
      </c>
      <c r="E114" s="20"/>
      <c r="F114" s="14" t="s">
        <v>22</v>
      </c>
      <c r="G114" s="14" t="s">
        <v>23</v>
      </c>
      <c r="H114" s="15" t="s">
        <v>24</v>
      </c>
      <c r="I114" s="15" t="s">
        <v>24</v>
      </c>
      <c r="J114" s="16" t="s">
        <v>15</v>
      </c>
      <c r="K114" s="16" t="s">
        <v>15</v>
      </c>
      <c r="L114" s="17" t="s">
        <v>25</v>
      </c>
      <c r="M114" s="88"/>
      <c r="R114" s="88"/>
      <c r="S114" s="88"/>
      <c r="T114" s="88"/>
      <c r="U114" s="88"/>
      <c r="V114" s="88"/>
      <c r="W114" s="88"/>
      <c r="X114" s="88"/>
      <c r="Y114" s="88"/>
      <c r="Z114" s="88"/>
      <c r="AA114" s="88"/>
    </row>
    <row r="115" spans="2:27" ht="16.5" customHeight="1" thickBot="1" x14ac:dyDescent="0.3">
      <c r="B115" s="18" t="s">
        <v>4</v>
      </c>
      <c r="C115" s="19">
        <f>SUM(C116,C117,C118,C119)</f>
        <v>0</v>
      </c>
      <c r="D115" s="2"/>
      <c r="E115" s="92" t="s">
        <v>32</v>
      </c>
      <c r="F115" s="20"/>
      <c r="G115" s="74" t="str">
        <f>IF(D115&gt;0,D115*L115*J115/100,"")</f>
        <v/>
      </c>
      <c r="H115" s="74" t="str">
        <f>IF(D115&gt;0,D115*L115*K115/100,"")</f>
        <v/>
      </c>
      <c r="I115" s="74" t="str">
        <f>IF(D115&gt;0,SUM(G115:H115),"")</f>
        <v/>
      </c>
      <c r="J115" s="74" t="str">
        <f>(IF(D115&gt;0,ROUND(G120/I120*100,4),""))</f>
        <v/>
      </c>
      <c r="K115" s="75" t="str">
        <f>IF(D115&gt;0,100-J115,"")</f>
        <v/>
      </c>
      <c r="L115" s="76" t="str">
        <f>IF(D115&gt;0,ROUND(I120/D115,7),"")</f>
        <v/>
      </c>
      <c r="M115" s="86"/>
      <c r="N115" s="86"/>
      <c r="P115" s="86"/>
      <c r="Q115" s="86"/>
      <c r="R115" s="86"/>
      <c r="S115" s="86"/>
      <c r="T115" s="86"/>
      <c r="U115" s="86"/>
      <c r="V115" s="86"/>
      <c r="W115" s="86"/>
      <c r="X115" s="86"/>
      <c r="Y115" s="86"/>
      <c r="Z115" s="86"/>
      <c r="AA115" s="86"/>
    </row>
    <row r="116" spans="2:27" ht="16.5" customHeight="1" x14ac:dyDescent="0.25">
      <c r="B116" s="18" t="str">
        <f>IF(B113="Benzin","Benzin","Diesel")</f>
        <v>Benzin</v>
      </c>
      <c r="C116" s="1"/>
      <c r="D116" s="19">
        <f>D115*(C116/100)</f>
        <v>0</v>
      </c>
      <c r="E116" s="61" t="s">
        <v>31</v>
      </c>
      <c r="F116" s="25">
        <f>VLOOKUP(B116,$B$12:$C$19,2,FALSE)</f>
        <v>2.346E-3</v>
      </c>
      <c r="G116" s="93">
        <f>IF(E116="Nein",D116*F116,0)</f>
        <v>0</v>
      </c>
      <c r="H116" s="93">
        <f>IF(E116="Ja",D116*F116,0)</f>
        <v>0</v>
      </c>
      <c r="I116" s="72"/>
      <c r="J116" s="68"/>
      <c r="K116" s="107"/>
      <c r="L116" s="107"/>
      <c r="N116" s="86"/>
      <c r="O116" s="86"/>
      <c r="P116" s="86"/>
      <c r="Q116" s="86"/>
      <c r="R116" s="86"/>
      <c r="S116" s="86"/>
      <c r="T116" s="86"/>
      <c r="U116" s="86"/>
      <c r="V116" s="86"/>
      <c r="W116" s="86"/>
      <c r="X116" s="86"/>
      <c r="Y116" s="86"/>
    </row>
    <row r="117" spans="2:27" ht="16.5" customHeight="1" x14ac:dyDescent="0.25">
      <c r="B117" s="18" t="str">
        <f>IF(B113="Benzin","Bioethanol","FAME")</f>
        <v>Bioethanol</v>
      </c>
      <c r="C117" s="2"/>
      <c r="D117" s="19">
        <f>D115*(C117/100)</f>
        <v>0</v>
      </c>
      <c r="E117" s="62" t="s">
        <v>30</v>
      </c>
      <c r="F117" s="25">
        <f t="shared" ref="F117:F119" si="8">VLOOKUP(B117,$B$12:$C$19,2,FALSE)</f>
        <v>1.5353000000000001E-3</v>
      </c>
      <c r="G117" s="93">
        <f>IF(E117="Nein",D117*F117,0)</f>
        <v>0</v>
      </c>
      <c r="H117" s="93">
        <f>IF(E117="Ja",D117*F117,0)</f>
        <v>0</v>
      </c>
      <c r="I117" s="111"/>
      <c r="J117" s="68"/>
      <c r="K117" s="107"/>
      <c r="L117" s="107"/>
      <c r="N117" s="86"/>
      <c r="O117" s="86"/>
      <c r="P117" s="86"/>
      <c r="Q117" s="86"/>
      <c r="R117" s="86"/>
      <c r="S117" s="86"/>
      <c r="T117" s="86"/>
      <c r="U117" s="86"/>
      <c r="V117" s="86"/>
      <c r="W117" s="86"/>
      <c r="X117" s="86"/>
      <c r="Y117" s="86"/>
    </row>
    <row r="118" spans="2:27" ht="16.5" customHeight="1" x14ac:dyDescent="0.25">
      <c r="B118" s="18" t="str">
        <f>IF(B113="Benzin","ETBE","HVO100 (raffiniert)")</f>
        <v>ETBE</v>
      </c>
      <c r="C118" s="2"/>
      <c r="D118" s="19">
        <f>D115*(C118/100)</f>
        <v>0</v>
      </c>
      <c r="E118" s="46" t="s">
        <v>30</v>
      </c>
      <c r="F118" s="25">
        <f t="shared" si="8"/>
        <v>1.9683000000000001E-3</v>
      </c>
      <c r="G118" s="93">
        <f>IF($B113="BENZIN",IF($E118="Ja",$D118*$F118*0.58,$D118*$F118),IF($E118="Ja",0,$D118*$F118))</f>
        <v>0</v>
      </c>
      <c r="H118" s="93">
        <f>IF($B113="BENZIN",IF($E118="Ja",$D118*$F118*0.42,0),IF($E118="Ja",$D118*$F118,0))</f>
        <v>0</v>
      </c>
      <c r="I118" s="111"/>
      <c r="J118" s="68"/>
      <c r="K118" s="93"/>
      <c r="L118" s="93"/>
      <c r="N118" s="86"/>
      <c r="O118" s="86"/>
      <c r="P118" s="86"/>
      <c r="Q118" s="86"/>
      <c r="R118" s="86"/>
      <c r="S118" s="86"/>
      <c r="T118" s="86"/>
      <c r="U118" s="86"/>
      <c r="V118" s="86"/>
      <c r="W118" s="86"/>
      <c r="X118" s="86"/>
      <c r="Y118" s="86"/>
    </row>
    <row r="119" spans="2:27" ht="16.5" customHeight="1" thickBot="1" x14ac:dyDescent="0.3">
      <c r="B119" s="28" t="str">
        <f>IF(B113="Benzin","MTBE","HVO100 (via H2)")</f>
        <v>MTBE</v>
      </c>
      <c r="C119" s="3"/>
      <c r="D119" s="21">
        <f>D115*(C119/100)</f>
        <v>0</v>
      </c>
      <c r="E119" s="48" t="s">
        <v>30</v>
      </c>
      <c r="F119" s="29">
        <f t="shared" si="8"/>
        <v>1.9135999999999999E-3</v>
      </c>
      <c r="G119" s="93">
        <f>IF($B113="BENZIN",IF($E119="Ja",$D119*$F119*0.67,$D119*$F119),IF($E119="Ja",0,$D119*$F119))</f>
        <v>0</v>
      </c>
      <c r="H119" s="93">
        <f>IF($B113="BENZIN",IF($E119="Ja",$D119*$F119*0.33,0),IF($E119="Ja",$D119*$F119,0))</f>
        <v>0</v>
      </c>
      <c r="I119" s="111"/>
      <c r="J119" s="108"/>
      <c r="K119" s="93"/>
      <c r="L119" s="93"/>
      <c r="N119" s="86"/>
      <c r="O119" s="86"/>
      <c r="P119" s="86"/>
      <c r="Q119" s="86"/>
      <c r="R119" s="86"/>
      <c r="S119" s="86"/>
      <c r="T119" s="86"/>
      <c r="U119" s="86"/>
      <c r="V119" s="86"/>
    </row>
    <row r="120" spans="2:27" ht="24" customHeight="1" thickBot="1" x14ac:dyDescent="0.3">
      <c r="G120" s="95">
        <f>SUM(G116:G119)</f>
        <v>0</v>
      </c>
      <c r="H120" s="96">
        <f>SUM(H116:H119)</f>
        <v>0</v>
      </c>
      <c r="I120" s="73">
        <f>SUM(G120:H120)</f>
        <v>0</v>
      </c>
      <c r="J120" s="109"/>
      <c r="K120" s="93"/>
      <c r="L120" s="93"/>
    </row>
    <row r="121" spans="2:27" ht="16.5" customHeight="1" thickBot="1" x14ac:dyDescent="0.3">
      <c r="B121" s="152" t="s">
        <v>26</v>
      </c>
      <c r="C121" s="153"/>
      <c r="D121" s="153"/>
      <c r="E121" s="153"/>
      <c r="F121" s="153"/>
      <c r="G121" s="153"/>
      <c r="H121" s="153"/>
      <c r="I121" s="153"/>
      <c r="J121" s="153"/>
      <c r="K121" s="153"/>
      <c r="L121" s="154"/>
    </row>
    <row r="122" spans="2:27" ht="7.5" customHeight="1" thickBot="1" x14ac:dyDescent="0.3"/>
    <row r="123" spans="2:27" ht="16.5" customHeight="1" x14ac:dyDescent="0.25">
      <c r="B123" s="31">
        <v>1</v>
      </c>
      <c r="C123" s="7">
        <v>2</v>
      </c>
      <c r="D123" s="150">
        <v>3</v>
      </c>
      <c r="E123" s="151"/>
      <c r="F123" s="8">
        <v>4</v>
      </c>
      <c r="G123" s="8">
        <v>5</v>
      </c>
      <c r="H123" s="8">
        <v>6</v>
      </c>
      <c r="I123" s="7">
        <v>7</v>
      </c>
      <c r="J123" s="7">
        <v>8</v>
      </c>
      <c r="K123" s="7">
        <v>9</v>
      </c>
      <c r="L123" s="87">
        <v>10</v>
      </c>
      <c r="M123" s="86"/>
      <c r="R123" s="86"/>
      <c r="S123" s="86"/>
      <c r="T123" s="86"/>
      <c r="U123" s="86"/>
      <c r="V123" s="86"/>
      <c r="W123" s="86"/>
      <c r="X123" s="86"/>
      <c r="Y123" s="86"/>
      <c r="Z123" s="86"/>
      <c r="AA123" s="86"/>
    </row>
    <row r="124" spans="2:27" s="89" customFormat="1" ht="34.5" customHeight="1" x14ac:dyDescent="0.25">
      <c r="B124" s="42" t="s">
        <v>0</v>
      </c>
      <c r="C124" s="103" t="s">
        <v>9</v>
      </c>
      <c r="D124" s="103" t="s">
        <v>12</v>
      </c>
      <c r="E124" s="103"/>
      <c r="F124" s="103" t="s">
        <v>13</v>
      </c>
      <c r="G124" s="103" t="s">
        <v>14</v>
      </c>
      <c r="H124" s="104" t="s">
        <v>18</v>
      </c>
      <c r="I124" s="104" t="s">
        <v>17</v>
      </c>
      <c r="J124" s="105" t="s">
        <v>16</v>
      </c>
      <c r="K124" s="105" t="s">
        <v>19</v>
      </c>
      <c r="L124" s="33" t="s">
        <v>20</v>
      </c>
      <c r="M124" s="88"/>
      <c r="R124" s="88"/>
      <c r="S124" s="88"/>
      <c r="T124" s="88"/>
      <c r="U124" s="88"/>
      <c r="V124" s="88"/>
      <c r="W124" s="88"/>
      <c r="X124" s="88"/>
      <c r="Y124" s="88"/>
      <c r="Z124" s="88"/>
      <c r="AA124" s="88"/>
    </row>
    <row r="125" spans="2:27" s="89" customFormat="1" ht="16.5" customHeight="1" x14ac:dyDescent="0.25">
      <c r="B125" s="67"/>
      <c r="C125" s="14" t="s">
        <v>10</v>
      </c>
      <c r="D125" s="14" t="s">
        <v>11</v>
      </c>
      <c r="E125" s="20"/>
      <c r="F125" s="14" t="s">
        <v>22</v>
      </c>
      <c r="G125" s="14" t="s">
        <v>23</v>
      </c>
      <c r="H125" s="15" t="s">
        <v>24</v>
      </c>
      <c r="I125" s="15" t="s">
        <v>24</v>
      </c>
      <c r="J125" s="16" t="s">
        <v>15</v>
      </c>
      <c r="K125" s="16" t="s">
        <v>15</v>
      </c>
      <c r="L125" s="17" t="s">
        <v>25</v>
      </c>
      <c r="M125" s="88"/>
      <c r="R125" s="88"/>
      <c r="S125" s="88"/>
      <c r="T125" s="88"/>
      <c r="U125" s="88"/>
      <c r="V125" s="88"/>
      <c r="W125" s="88"/>
      <c r="X125" s="88"/>
      <c r="Y125" s="88"/>
      <c r="Z125" s="88"/>
      <c r="AA125" s="88"/>
    </row>
    <row r="126" spans="2:27" ht="16.5" customHeight="1" thickBot="1" x14ac:dyDescent="0.3">
      <c r="B126" s="18" t="s">
        <v>4</v>
      </c>
      <c r="C126" s="19">
        <f>SUM(C127,C128,C129,C130)</f>
        <v>0</v>
      </c>
      <c r="D126" s="2"/>
      <c r="E126" s="92" t="s">
        <v>32</v>
      </c>
      <c r="F126" s="20"/>
      <c r="G126" s="74" t="str">
        <f>IF(D126&gt;0,D126*L126*J126/100,"")</f>
        <v/>
      </c>
      <c r="H126" s="74" t="str">
        <f>IF(D126&gt;0,D126*L126*K126/100,"")</f>
        <v/>
      </c>
      <c r="I126" s="74" t="str">
        <f>IF(D126&gt;0,SUM(G126:H126),"")</f>
        <v/>
      </c>
      <c r="J126" s="74" t="str">
        <f>(IF(D126&gt;0,ROUND(G131/I131*100,4),""))</f>
        <v/>
      </c>
      <c r="K126" s="75" t="str">
        <f>IF(D126&gt;0,100-J126,"")</f>
        <v/>
      </c>
      <c r="L126" s="76" t="str">
        <f>IF(D126&gt;0,ROUND(I131/D126,7),"")</f>
        <v/>
      </c>
      <c r="M126" s="86"/>
      <c r="N126" s="86"/>
      <c r="P126" s="86"/>
      <c r="Q126" s="86"/>
      <c r="R126" s="86"/>
      <c r="S126" s="86"/>
      <c r="T126" s="86"/>
      <c r="U126" s="86"/>
      <c r="V126" s="86"/>
      <c r="W126" s="86"/>
      <c r="X126" s="86"/>
      <c r="Y126" s="86"/>
      <c r="Z126" s="86"/>
      <c r="AA126" s="86"/>
    </row>
    <row r="127" spans="2:27" ht="16.5" customHeight="1" x14ac:dyDescent="0.25">
      <c r="B127" s="18" t="str">
        <f>IF(B124="Benzin","Benzin","Diesel")</f>
        <v>Benzin</v>
      </c>
      <c r="C127" s="1"/>
      <c r="D127" s="19">
        <f>D126*(C127/100)</f>
        <v>0</v>
      </c>
      <c r="E127" s="61" t="s">
        <v>31</v>
      </c>
      <c r="F127" s="25">
        <f>VLOOKUP(B127,$B$12:$C$19,2,FALSE)</f>
        <v>2.346E-3</v>
      </c>
      <c r="G127" s="93">
        <f>IF(E127="Nein",D127*F127,0)</f>
        <v>0</v>
      </c>
      <c r="H127" s="93">
        <f>IF(E127="Ja",D127*F127,0)</f>
        <v>0</v>
      </c>
      <c r="I127" s="72"/>
      <c r="J127" s="68"/>
      <c r="K127" s="107"/>
      <c r="L127" s="107"/>
      <c r="N127" s="86"/>
      <c r="O127" s="86"/>
      <c r="P127" s="86"/>
      <c r="Q127" s="86"/>
      <c r="R127" s="86"/>
      <c r="S127" s="86"/>
      <c r="T127" s="86"/>
      <c r="U127" s="86"/>
      <c r="V127" s="86"/>
      <c r="W127" s="86"/>
      <c r="X127" s="86"/>
      <c r="Y127" s="86"/>
    </row>
    <row r="128" spans="2:27" ht="16.5" customHeight="1" x14ac:dyDescent="0.25">
      <c r="B128" s="18" t="str">
        <f>IF(B124="Benzin","Bioethanol","FAME")</f>
        <v>Bioethanol</v>
      </c>
      <c r="C128" s="2"/>
      <c r="D128" s="19">
        <f>D126*(C128/100)</f>
        <v>0</v>
      </c>
      <c r="E128" s="62" t="s">
        <v>30</v>
      </c>
      <c r="F128" s="25">
        <f t="shared" ref="F128:F130" si="9">VLOOKUP(B128,$B$12:$C$19,2,FALSE)</f>
        <v>1.5353000000000001E-3</v>
      </c>
      <c r="G128" s="93">
        <f>IF(E128="Nein",D128*F128,0)</f>
        <v>0</v>
      </c>
      <c r="H128" s="93">
        <f>IF(E128="Ja",D128*F128,0)</f>
        <v>0</v>
      </c>
      <c r="I128" s="111"/>
      <c r="J128" s="68"/>
      <c r="K128" s="107"/>
      <c r="L128" s="107"/>
      <c r="N128" s="86"/>
      <c r="O128" s="86"/>
      <c r="P128" s="86"/>
      <c r="Q128" s="86"/>
      <c r="R128" s="86"/>
      <c r="S128" s="86"/>
      <c r="T128" s="86"/>
      <c r="U128" s="86"/>
      <c r="V128" s="86"/>
      <c r="W128" s="86"/>
      <c r="X128" s="86"/>
      <c r="Y128" s="86"/>
    </row>
    <row r="129" spans="2:25" ht="16.5" customHeight="1" x14ac:dyDescent="0.25">
      <c r="B129" s="18" t="str">
        <f>IF(B124="Benzin","ETBE","HVO100 (raffiniert)")</f>
        <v>ETBE</v>
      </c>
      <c r="C129" s="2"/>
      <c r="D129" s="19">
        <f>D126*(C129/100)</f>
        <v>0</v>
      </c>
      <c r="E129" s="46" t="s">
        <v>30</v>
      </c>
      <c r="F129" s="25">
        <f t="shared" si="9"/>
        <v>1.9683000000000001E-3</v>
      </c>
      <c r="G129" s="93">
        <f>IF($B124="BENZIN",IF($E129="Ja",$D129*$F129*0.58,$D129*$F129),IF($E129="Ja",0,$D129*$F129))</f>
        <v>0</v>
      </c>
      <c r="H129" s="93">
        <f>IF($B124="BENZIN",IF($E129="Ja",$D129*$F129*0.42,0),IF($E129="Ja",$D129*$F129,0))</f>
        <v>0</v>
      </c>
      <c r="I129" s="111"/>
      <c r="J129" s="68"/>
      <c r="K129" s="93"/>
      <c r="L129" s="93"/>
      <c r="N129" s="86"/>
      <c r="O129" s="86"/>
      <c r="P129" s="86"/>
      <c r="Q129" s="86"/>
      <c r="R129" s="86"/>
      <c r="S129" s="86"/>
      <c r="T129" s="86"/>
      <c r="U129" s="86"/>
      <c r="V129" s="86"/>
      <c r="W129" s="86"/>
      <c r="X129" s="86"/>
      <c r="Y129" s="86"/>
    </row>
    <row r="130" spans="2:25" ht="16.5" customHeight="1" thickBot="1" x14ac:dyDescent="0.3">
      <c r="B130" s="28" t="str">
        <f>IF(B124="Benzin","MTBE","HVO100 (via H2)")</f>
        <v>MTBE</v>
      </c>
      <c r="C130" s="3"/>
      <c r="D130" s="21">
        <f>D126*(C130/100)</f>
        <v>0</v>
      </c>
      <c r="E130" s="48" t="s">
        <v>30</v>
      </c>
      <c r="F130" s="29">
        <f t="shared" si="9"/>
        <v>1.9135999999999999E-3</v>
      </c>
      <c r="G130" s="93">
        <f>IF($B124="BENZIN",IF($E130="Ja",$D130*$F130*0.67,$D130*$F130),IF($E130="Ja",0,$D130*$F130))</f>
        <v>0</v>
      </c>
      <c r="H130" s="93">
        <f>IF($B124="BENZIN",IF($E130="Ja",$D130*$F130*0.33,0),IF($E130="Ja",$D130*$F130,0))</f>
        <v>0</v>
      </c>
      <c r="I130" s="111"/>
      <c r="J130" s="108"/>
      <c r="K130" s="93"/>
      <c r="L130" s="93"/>
      <c r="N130" s="86"/>
      <c r="O130" s="86"/>
      <c r="P130" s="86"/>
      <c r="Q130" s="86"/>
      <c r="R130" s="86"/>
      <c r="S130" s="86"/>
      <c r="T130" s="86"/>
      <c r="U130" s="86"/>
      <c r="V130" s="86"/>
    </row>
    <row r="131" spans="2:25" ht="24" customHeight="1" x14ac:dyDescent="0.25">
      <c r="G131" s="95">
        <f>SUM(G127:G130)</f>
        <v>0</v>
      </c>
      <c r="H131" s="96">
        <f>SUM(H127:H130)</f>
        <v>0</v>
      </c>
      <c r="I131" s="73">
        <f>SUM(G131:H131)</f>
        <v>0</v>
      </c>
      <c r="J131" s="109"/>
      <c r="K131" s="93"/>
      <c r="L131" s="93"/>
    </row>
  </sheetData>
  <sheetProtection sheet="1" objects="1" scenarios="1" selectLockedCells="1"/>
  <mergeCells count="23">
    <mergeCell ref="B99:L99"/>
    <mergeCell ref="D68:E68"/>
    <mergeCell ref="B77:L77"/>
    <mergeCell ref="D79:E79"/>
    <mergeCell ref="B88:L88"/>
    <mergeCell ref="D90:E90"/>
    <mergeCell ref="B3:L4"/>
    <mergeCell ref="B6:L7"/>
    <mergeCell ref="B22:L22"/>
    <mergeCell ref="D24:E24"/>
    <mergeCell ref="B10:C10"/>
    <mergeCell ref="D101:E101"/>
    <mergeCell ref="B110:L110"/>
    <mergeCell ref="D112:E112"/>
    <mergeCell ref="B121:L121"/>
    <mergeCell ref="D123:E123"/>
    <mergeCell ref="D57:E57"/>
    <mergeCell ref="B66:L66"/>
    <mergeCell ref="B33:L33"/>
    <mergeCell ref="D35:E35"/>
    <mergeCell ref="B44:L44"/>
    <mergeCell ref="D46:E46"/>
    <mergeCell ref="B55:L55"/>
  </mergeCells>
  <conditionalFormatting sqref="C27">
    <cfRule type="cellIs" dxfId="19" priority="31" operator="notEqual">
      <formula>100</formula>
    </cfRule>
  </conditionalFormatting>
  <conditionalFormatting sqref="C38">
    <cfRule type="cellIs" dxfId="18" priority="9" operator="notEqual">
      <formula>100</formula>
    </cfRule>
  </conditionalFormatting>
  <conditionalFormatting sqref="C49">
    <cfRule type="cellIs" dxfId="17" priority="8" operator="notEqual">
      <formula>100</formula>
    </cfRule>
  </conditionalFormatting>
  <conditionalFormatting sqref="C60">
    <cfRule type="cellIs" dxfId="16" priority="7" operator="notEqual">
      <formula>100</formula>
    </cfRule>
  </conditionalFormatting>
  <conditionalFormatting sqref="C71">
    <cfRule type="cellIs" dxfId="15" priority="6" operator="notEqual">
      <formula>100</formula>
    </cfRule>
  </conditionalFormatting>
  <conditionalFormatting sqref="C82">
    <cfRule type="cellIs" dxfId="14" priority="5" operator="notEqual">
      <formula>100</formula>
    </cfRule>
  </conditionalFormatting>
  <conditionalFormatting sqref="C93">
    <cfRule type="cellIs" dxfId="13" priority="4" operator="notEqual">
      <formula>100</formula>
    </cfRule>
  </conditionalFormatting>
  <conditionalFormatting sqref="C104">
    <cfRule type="cellIs" dxfId="12" priority="3" operator="notEqual">
      <formula>100</formula>
    </cfRule>
  </conditionalFormatting>
  <conditionalFormatting sqref="C115">
    <cfRule type="cellIs" dxfId="11" priority="2" operator="notEqual">
      <formula>100</formula>
    </cfRule>
  </conditionalFormatting>
  <conditionalFormatting sqref="C126">
    <cfRule type="cellIs" dxfId="10" priority="1" operator="notEqual">
      <formula>100</formula>
    </cfRule>
  </conditionalFormatting>
  <dataValidations count="2">
    <dataValidation type="list" allowBlank="1" showInputMessage="1" showErrorMessage="1" sqref="B25 B36 B47 B58 B69 B80 B91 B102 B113 B124">
      <formula1>"Benzin, Diesel"</formula1>
    </dataValidation>
    <dataValidation type="list" allowBlank="1" showInputMessage="1" showErrorMessage="1" sqref="E30:E31 E41:E42 E52:E53 E63:E64 E74:E75 E85:E86 E96:E97 E107:E108 E118:E119 E129:E130">
      <formula1>"Ja, Nein"</formula1>
    </dataValidation>
  </dataValidations>
  <pageMargins left="0.7" right="0.7" top="0.78740157499999996" bottom="0.78740157499999996"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147"/>
  <sheetViews>
    <sheetView showGridLines="0" topLeftCell="A19" zoomScaleNormal="100" workbookViewId="0">
      <selection activeCell="F40" sqref="F40"/>
    </sheetView>
  </sheetViews>
  <sheetFormatPr baseColWidth="10" defaultRowHeight="16.5" customHeight="1" x14ac:dyDescent="0.25"/>
  <cols>
    <col min="1" max="1" width="15.625" style="4" customWidth="1"/>
    <col min="2" max="5" width="16.625" style="5" customWidth="1"/>
    <col min="6" max="9" width="16.625" style="6" customWidth="1"/>
    <col min="10" max="12" width="16.625" style="5" customWidth="1"/>
    <col min="13" max="16384" width="11" style="4"/>
  </cols>
  <sheetData>
    <row r="2" spans="2:12" ht="16.5" customHeight="1" thickBot="1" x14ac:dyDescent="0.3"/>
    <row r="3" spans="2:12" ht="16.5" customHeight="1" x14ac:dyDescent="0.25">
      <c r="B3" s="141" t="s">
        <v>33</v>
      </c>
      <c r="C3" s="142"/>
      <c r="D3" s="142"/>
      <c r="E3" s="142"/>
      <c r="F3" s="142"/>
      <c r="G3" s="142"/>
      <c r="H3" s="142"/>
      <c r="I3" s="142"/>
      <c r="J3" s="142"/>
      <c r="K3" s="142"/>
      <c r="L3" s="143"/>
    </row>
    <row r="4" spans="2:12" ht="16.5" customHeight="1" x14ac:dyDescent="0.25">
      <c r="B4" s="144"/>
      <c r="C4" s="145"/>
      <c r="D4" s="145"/>
      <c r="E4" s="145"/>
      <c r="F4" s="145"/>
      <c r="G4" s="145"/>
      <c r="H4" s="145"/>
      <c r="I4" s="145"/>
      <c r="J4" s="145"/>
      <c r="K4" s="145"/>
      <c r="L4" s="146"/>
    </row>
    <row r="5" spans="2:12" ht="7.5" customHeight="1" x14ac:dyDescent="0.25">
      <c r="B5" s="114"/>
      <c r="C5" s="115"/>
      <c r="D5" s="115"/>
      <c r="E5" s="115"/>
      <c r="F5" s="115"/>
      <c r="G5" s="115"/>
      <c r="H5" s="115"/>
      <c r="I5" s="115"/>
      <c r="J5" s="115"/>
      <c r="K5" s="115"/>
      <c r="L5" s="116"/>
    </row>
    <row r="6" spans="2:12" ht="16.5" customHeight="1" x14ac:dyDescent="0.25">
      <c r="B6" s="144" t="s">
        <v>34</v>
      </c>
      <c r="C6" s="145"/>
      <c r="D6" s="145"/>
      <c r="E6" s="145"/>
      <c r="F6" s="145"/>
      <c r="G6" s="145"/>
      <c r="H6" s="145"/>
      <c r="I6" s="145"/>
      <c r="J6" s="145"/>
      <c r="K6" s="145"/>
      <c r="L6" s="146"/>
    </row>
    <row r="7" spans="2:12" ht="16.5" customHeight="1" thickBot="1" x14ac:dyDescent="0.3">
      <c r="B7" s="147"/>
      <c r="C7" s="148"/>
      <c r="D7" s="148"/>
      <c r="E7" s="148"/>
      <c r="F7" s="148"/>
      <c r="G7" s="148"/>
      <c r="H7" s="148"/>
      <c r="I7" s="148"/>
      <c r="J7" s="148"/>
      <c r="K7" s="148"/>
      <c r="L7" s="149"/>
    </row>
    <row r="8" spans="2:12" ht="16.5" customHeight="1" x14ac:dyDescent="0.25">
      <c r="B8" s="122"/>
      <c r="C8" s="122"/>
      <c r="D8" s="122"/>
      <c r="E8" s="122"/>
      <c r="F8" s="122"/>
      <c r="G8" s="122"/>
      <c r="H8" s="122"/>
      <c r="I8" s="122"/>
      <c r="J8" s="122"/>
      <c r="K8" s="122"/>
      <c r="L8" s="122"/>
    </row>
    <row r="9" spans="2:12" ht="16.5" customHeight="1" x14ac:dyDescent="0.25">
      <c r="B9" s="122"/>
      <c r="C9" s="122"/>
      <c r="D9" s="122"/>
      <c r="E9" s="122"/>
      <c r="F9" s="122"/>
      <c r="G9" s="122"/>
      <c r="H9" s="122"/>
      <c r="I9" s="122"/>
      <c r="J9" s="122"/>
      <c r="K9" s="122"/>
      <c r="L9" s="122"/>
    </row>
    <row r="10" spans="2:12" ht="16.5" customHeight="1" x14ac:dyDescent="0.25">
      <c r="B10" s="122"/>
      <c r="C10" s="122"/>
      <c r="D10" s="122"/>
      <c r="E10" s="122"/>
      <c r="F10" s="122"/>
      <c r="G10" s="122"/>
      <c r="H10" s="122"/>
      <c r="I10" s="122"/>
      <c r="J10" s="122"/>
      <c r="K10" s="122"/>
      <c r="L10" s="122"/>
    </row>
    <row r="11" spans="2:12" ht="16.5" customHeight="1" x14ac:dyDescent="0.25">
      <c r="B11" s="122"/>
      <c r="C11" s="122"/>
      <c r="D11" s="122"/>
      <c r="E11" s="122"/>
      <c r="F11" s="122"/>
      <c r="G11" s="122"/>
      <c r="H11" s="122"/>
      <c r="I11" s="122"/>
      <c r="J11" s="122"/>
      <c r="K11" s="122"/>
      <c r="L11" s="122"/>
    </row>
    <row r="12" spans="2:12" ht="16.5" customHeight="1" x14ac:dyDescent="0.25">
      <c r="B12" s="122"/>
      <c r="C12" s="122"/>
      <c r="D12" s="122"/>
      <c r="E12" s="122"/>
      <c r="F12" s="122"/>
      <c r="G12" s="122"/>
      <c r="H12" s="122"/>
      <c r="I12" s="122"/>
      <c r="J12" s="122"/>
      <c r="K12" s="122"/>
      <c r="L12" s="122"/>
    </row>
    <row r="13" spans="2:12" ht="16.5" customHeight="1" x14ac:dyDescent="0.25">
      <c r="B13" s="122"/>
      <c r="C13" s="122"/>
      <c r="D13" s="122"/>
      <c r="E13" s="122"/>
      <c r="F13" s="122"/>
      <c r="G13" s="122"/>
      <c r="H13" s="122"/>
      <c r="I13" s="122"/>
      <c r="J13" s="122"/>
      <c r="K13" s="122"/>
      <c r="L13" s="122"/>
    </row>
    <row r="14" spans="2:12" ht="16.5" customHeight="1" x14ac:dyDescent="0.25">
      <c r="B14" s="122"/>
      <c r="C14" s="122"/>
      <c r="D14" s="122"/>
      <c r="E14" s="122"/>
      <c r="F14" s="122"/>
      <c r="G14" s="122"/>
      <c r="H14" s="122"/>
      <c r="I14" s="122"/>
      <c r="J14" s="122"/>
      <c r="K14" s="122"/>
      <c r="L14" s="122"/>
    </row>
    <row r="15" spans="2:12" ht="16.5" customHeight="1" x14ac:dyDescent="0.25">
      <c r="B15" s="122"/>
      <c r="C15" s="122"/>
      <c r="D15" s="122"/>
      <c r="E15" s="122"/>
      <c r="F15" s="122"/>
      <c r="G15" s="122"/>
      <c r="H15" s="122"/>
      <c r="I15" s="122"/>
      <c r="J15" s="122"/>
      <c r="K15" s="122"/>
      <c r="L15" s="122"/>
    </row>
    <row r="16" spans="2:12" ht="16.5" customHeight="1" x14ac:dyDescent="0.25">
      <c r="B16" s="122"/>
      <c r="C16" s="122"/>
      <c r="D16" s="122"/>
      <c r="E16" s="122"/>
      <c r="F16" s="122"/>
      <c r="G16" s="122"/>
      <c r="H16" s="122"/>
      <c r="I16" s="122"/>
      <c r="J16" s="122"/>
      <c r="K16" s="122"/>
      <c r="L16" s="122"/>
    </row>
    <row r="17" spans="2:27" ht="16.5" customHeight="1" thickBot="1" x14ac:dyDescent="0.3">
      <c r="C17" s="4"/>
      <c r="L17" s="86"/>
    </row>
    <row r="18" spans="2:27" ht="16.5" customHeight="1" thickBot="1" x14ac:dyDescent="0.3">
      <c r="B18" s="152" t="s">
        <v>26</v>
      </c>
      <c r="C18" s="153"/>
      <c r="D18" s="153"/>
      <c r="E18" s="153"/>
      <c r="F18" s="153"/>
      <c r="G18" s="153"/>
      <c r="H18" s="153"/>
      <c r="I18" s="153"/>
      <c r="J18" s="153"/>
      <c r="K18" s="153"/>
      <c r="L18" s="154"/>
    </row>
    <row r="19" spans="2:27" ht="7.5" customHeight="1" thickBot="1" x14ac:dyDescent="0.3"/>
    <row r="20" spans="2:27" ht="16.5" customHeight="1" x14ac:dyDescent="0.25">
      <c r="B20" s="31">
        <v>1</v>
      </c>
      <c r="C20" s="7">
        <v>2</v>
      </c>
      <c r="D20" s="127">
        <v>3</v>
      </c>
      <c r="E20" s="128"/>
      <c r="F20" s="8">
        <v>4</v>
      </c>
      <c r="G20" s="8">
        <v>5</v>
      </c>
      <c r="H20" s="8">
        <v>6</v>
      </c>
      <c r="I20" s="7">
        <v>7</v>
      </c>
      <c r="J20" s="7">
        <v>8</v>
      </c>
      <c r="K20" s="7">
        <v>9</v>
      </c>
      <c r="L20" s="87">
        <v>10</v>
      </c>
      <c r="M20" s="86"/>
      <c r="N20" s="86"/>
      <c r="O20" s="86"/>
      <c r="P20" s="86"/>
      <c r="Q20" s="86"/>
      <c r="R20" s="86"/>
      <c r="S20" s="86"/>
      <c r="T20" s="86"/>
      <c r="U20" s="86"/>
      <c r="V20" s="86"/>
      <c r="W20" s="86"/>
      <c r="X20" s="86"/>
      <c r="Y20" s="86"/>
      <c r="Z20" s="86"/>
      <c r="AA20" s="86"/>
    </row>
    <row r="21" spans="2:27" s="89" customFormat="1" ht="34.5" customHeight="1" x14ac:dyDescent="0.25">
      <c r="B21" s="63" t="s">
        <v>0</v>
      </c>
      <c r="C21" s="103" t="s">
        <v>9</v>
      </c>
      <c r="D21" s="125" t="s">
        <v>12</v>
      </c>
      <c r="E21" s="126"/>
      <c r="F21" s="103" t="s">
        <v>13</v>
      </c>
      <c r="G21" s="103" t="s">
        <v>14</v>
      </c>
      <c r="H21" s="104" t="s">
        <v>18</v>
      </c>
      <c r="I21" s="104" t="s">
        <v>17</v>
      </c>
      <c r="J21" s="105" t="s">
        <v>16</v>
      </c>
      <c r="K21" s="105" t="s">
        <v>19</v>
      </c>
      <c r="L21" s="33" t="s">
        <v>20</v>
      </c>
      <c r="M21" s="88"/>
      <c r="N21" s="88"/>
      <c r="O21" s="88"/>
      <c r="P21" s="88"/>
      <c r="Q21" s="88"/>
      <c r="R21" s="88"/>
      <c r="S21" s="88"/>
      <c r="T21" s="88"/>
      <c r="U21" s="88"/>
      <c r="V21" s="88"/>
      <c r="W21" s="88"/>
      <c r="X21" s="88"/>
      <c r="Y21" s="88"/>
      <c r="Z21" s="88"/>
      <c r="AA21" s="88"/>
    </row>
    <row r="22" spans="2:27" s="89" customFormat="1" ht="16.5" customHeight="1" x14ac:dyDescent="0.25">
      <c r="B22" s="67"/>
      <c r="C22" s="14" t="s">
        <v>10</v>
      </c>
      <c r="D22" s="14" t="s">
        <v>11</v>
      </c>
      <c r="E22" s="20"/>
      <c r="F22" s="14" t="s">
        <v>22</v>
      </c>
      <c r="G22" s="14" t="s">
        <v>23</v>
      </c>
      <c r="H22" s="15" t="s">
        <v>24</v>
      </c>
      <c r="I22" s="15" t="s">
        <v>24</v>
      </c>
      <c r="J22" s="16" t="s">
        <v>15</v>
      </c>
      <c r="K22" s="16" t="s">
        <v>15</v>
      </c>
      <c r="L22" s="17" t="s">
        <v>25</v>
      </c>
      <c r="M22" s="88"/>
      <c r="N22" s="88"/>
      <c r="O22" s="88"/>
      <c r="P22" s="88"/>
      <c r="Q22" s="88"/>
      <c r="R22" s="88"/>
      <c r="S22" s="88"/>
      <c r="T22" s="88"/>
      <c r="U22" s="88"/>
      <c r="V22" s="88"/>
      <c r="W22" s="88"/>
      <c r="X22" s="88"/>
      <c r="Y22" s="88"/>
      <c r="Z22" s="88"/>
      <c r="AA22" s="88"/>
    </row>
    <row r="23" spans="2:27" ht="16.5" customHeight="1" thickBot="1" x14ac:dyDescent="0.3">
      <c r="B23" s="117" t="s">
        <v>4</v>
      </c>
      <c r="C23" s="19">
        <f>SUM(C24:C29)</f>
        <v>0</v>
      </c>
      <c r="D23" s="2"/>
      <c r="E23" s="92" t="s">
        <v>32</v>
      </c>
      <c r="F23" s="20"/>
      <c r="G23" s="74" t="str">
        <f>IF(D23&gt;0,D23*L23*J23/100,"")</f>
        <v/>
      </c>
      <c r="H23" s="74" t="str">
        <f>IF(D23&gt;0,D23*L23*K23/100,"")</f>
        <v/>
      </c>
      <c r="I23" s="118" t="str">
        <f>IF(D23&gt;0,SUM(G23:H23),"")</f>
        <v/>
      </c>
      <c r="J23" s="118" t="str">
        <f>IF(D23&gt;0,ROUND(G30/I30*100,4),"")</f>
        <v/>
      </c>
      <c r="K23" s="118" t="str">
        <f>IF(D23&gt;0,100-J23,"")</f>
        <v/>
      </c>
      <c r="L23" s="32" t="str">
        <f>IF(D23&gt;0,ROUND(I30/D23,7),"")</f>
        <v/>
      </c>
      <c r="M23" s="86"/>
      <c r="N23" s="86"/>
      <c r="O23" s="86"/>
      <c r="P23" s="86"/>
      <c r="Q23" s="86"/>
      <c r="R23" s="86"/>
      <c r="S23" s="86"/>
      <c r="T23" s="86"/>
      <c r="U23" s="86"/>
      <c r="V23" s="86"/>
      <c r="W23" s="86"/>
      <c r="X23" s="86"/>
      <c r="Y23" s="86"/>
      <c r="Z23" s="86"/>
      <c r="AA23" s="86"/>
    </row>
    <row r="24" spans="2:27" ht="16.5" customHeight="1" x14ac:dyDescent="0.25">
      <c r="B24" s="64"/>
      <c r="C24" s="41"/>
      <c r="D24" s="119">
        <f>D23*(C24/100)</f>
        <v>0</v>
      </c>
      <c r="E24" s="45" t="s">
        <v>31</v>
      </c>
      <c r="F24" s="47"/>
      <c r="G24" s="121">
        <f>IF(E24="Nein",D24*F24,0)</f>
        <v>0</v>
      </c>
      <c r="H24" s="121">
        <f>IF(E24="Ja",D24*F24,0)</f>
        <v>0</v>
      </c>
      <c r="I24" s="72"/>
      <c r="J24" s="26"/>
      <c r="K24" s="26"/>
      <c r="L24" s="26"/>
      <c r="M24" s="86"/>
      <c r="N24" s="86"/>
      <c r="O24" s="86"/>
      <c r="P24" s="86"/>
      <c r="Q24" s="86"/>
      <c r="R24" s="86"/>
      <c r="S24" s="86"/>
      <c r="T24" s="86"/>
      <c r="U24" s="86"/>
      <c r="V24" s="86"/>
      <c r="W24" s="86"/>
      <c r="X24" s="86"/>
      <c r="Y24" s="86"/>
      <c r="Z24" s="86"/>
      <c r="AA24" s="86"/>
    </row>
    <row r="25" spans="2:27" ht="16.5" customHeight="1" x14ac:dyDescent="0.25">
      <c r="B25" s="65"/>
      <c r="C25" s="37"/>
      <c r="D25" s="19">
        <f>D23*(C25/100)</f>
        <v>0</v>
      </c>
      <c r="E25" s="46" t="s">
        <v>30</v>
      </c>
      <c r="F25" s="120"/>
      <c r="G25" s="121">
        <f t="shared" ref="G25:G29" si="0">IF(E25="Nein",D25*F25,0)</f>
        <v>0</v>
      </c>
      <c r="H25" s="121">
        <f>IF(E25="Ja",D25*F25,0)</f>
        <v>0</v>
      </c>
      <c r="I25" s="106"/>
      <c r="J25" s="26"/>
      <c r="K25" s="26"/>
      <c r="L25" s="26"/>
      <c r="M25" s="86"/>
      <c r="N25" s="86"/>
      <c r="O25" s="86"/>
      <c r="P25" s="86"/>
      <c r="Q25" s="86"/>
      <c r="R25" s="86"/>
      <c r="S25" s="86"/>
      <c r="T25" s="86"/>
      <c r="U25" s="86"/>
      <c r="V25" s="86"/>
      <c r="W25" s="86"/>
      <c r="X25" s="86"/>
      <c r="Y25" s="86"/>
      <c r="Z25" s="86"/>
      <c r="AA25" s="86"/>
    </row>
    <row r="26" spans="2:27" ht="16.5" customHeight="1" x14ac:dyDescent="0.25">
      <c r="B26" s="65"/>
      <c r="C26" s="37"/>
      <c r="D26" s="19">
        <f>D23*(C26/100)</f>
        <v>0</v>
      </c>
      <c r="E26" s="46" t="s">
        <v>30</v>
      </c>
      <c r="F26" s="120"/>
      <c r="G26" s="121">
        <f t="shared" si="0"/>
        <v>0</v>
      </c>
      <c r="H26" s="121">
        <f>IF(E26="Ja",D26*F26,0)</f>
        <v>0</v>
      </c>
      <c r="I26" s="106"/>
      <c r="J26" s="26"/>
      <c r="K26" s="26"/>
      <c r="L26" s="26"/>
      <c r="M26" s="86"/>
      <c r="N26" s="86"/>
      <c r="O26" s="86"/>
      <c r="P26" s="86"/>
      <c r="Q26" s="86"/>
      <c r="R26" s="86"/>
      <c r="S26" s="86"/>
      <c r="T26" s="86"/>
      <c r="U26" s="86"/>
      <c r="V26" s="86"/>
      <c r="W26" s="86"/>
      <c r="X26" s="86"/>
      <c r="Y26" s="86"/>
      <c r="Z26" s="86"/>
      <c r="AA26" s="86"/>
    </row>
    <row r="27" spans="2:27" ht="16.5" customHeight="1" x14ac:dyDescent="0.25">
      <c r="B27" s="65"/>
      <c r="C27" s="37"/>
      <c r="D27" s="19">
        <f>D23*(C27/100)</f>
        <v>0</v>
      </c>
      <c r="E27" s="46" t="s">
        <v>30</v>
      </c>
      <c r="F27" s="120"/>
      <c r="G27" s="121">
        <f t="shared" si="0"/>
        <v>0</v>
      </c>
      <c r="H27" s="121">
        <f>IF(E27="Ja",D27*F27,0)</f>
        <v>0</v>
      </c>
      <c r="I27" s="106"/>
      <c r="K27" s="86"/>
      <c r="L27" s="86"/>
      <c r="M27" s="86"/>
      <c r="N27" s="86"/>
      <c r="O27" s="86"/>
      <c r="P27" s="86"/>
      <c r="Q27" s="86"/>
      <c r="R27" s="86"/>
      <c r="S27" s="86"/>
      <c r="T27" s="86"/>
      <c r="U27" s="86"/>
      <c r="V27" s="86"/>
      <c r="W27" s="86"/>
      <c r="X27" s="86"/>
    </row>
    <row r="28" spans="2:27" ht="16.5" customHeight="1" x14ac:dyDescent="0.25">
      <c r="B28" s="65"/>
      <c r="C28" s="43"/>
      <c r="D28" s="19">
        <f>D23*(C28/100)</f>
        <v>0</v>
      </c>
      <c r="E28" s="46" t="s">
        <v>30</v>
      </c>
      <c r="F28" s="47"/>
      <c r="G28" s="121">
        <f t="shared" si="0"/>
        <v>0</v>
      </c>
      <c r="H28" s="121">
        <f t="shared" ref="H28:H29" si="1">IF(E28="Ja",D28*F28,0)</f>
        <v>0</v>
      </c>
      <c r="I28" s="106"/>
      <c r="K28" s="86"/>
      <c r="L28" s="86"/>
      <c r="M28" s="86"/>
      <c r="N28" s="86"/>
      <c r="O28" s="86"/>
      <c r="P28" s="86"/>
      <c r="Q28" s="86"/>
      <c r="R28" s="86"/>
      <c r="S28" s="86"/>
      <c r="T28" s="86"/>
      <c r="U28" s="86"/>
      <c r="V28" s="86"/>
      <c r="W28" s="86"/>
      <c r="X28" s="86"/>
    </row>
    <row r="29" spans="2:27" ht="16.5" customHeight="1" thickBot="1" x14ac:dyDescent="0.3">
      <c r="B29" s="66"/>
      <c r="C29" s="44"/>
      <c r="D29" s="21">
        <f>D23*(C29/100)</f>
        <v>0</v>
      </c>
      <c r="E29" s="48" t="s">
        <v>30</v>
      </c>
      <c r="F29" s="49"/>
      <c r="G29" s="121">
        <f t="shared" si="0"/>
        <v>0</v>
      </c>
      <c r="H29" s="121">
        <f t="shared" si="1"/>
        <v>0</v>
      </c>
      <c r="I29" s="106"/>
      <c r="J29" s="26"/>
      <c r="K29" s="86"/>
      <c r="L29" s="86"/>
      <c r="M29" s="86"/>
      <c r="N29" s="86"/>
      <c r="O29" s="86"/>
      <c r="P29" s="86"/>
      <c r="Q29" s="86"/>
      <c r="R29" s="86"/>
      <c r="S29" s="86"/>
      <c r="T29" s="86"/>
      <c r="U29" s="86"/>
      <c r="V29" s="86"/>
      <c r="W29" s="86"/>
      <c r="X29" s="86"/>
    </row>
    <row r="30" spans="2:27" ht="24" customHeight="1" thickBot="1" x14ac:dyDescent="0.3">
      <c r="G30" s="93">
        <f>SUM(G24:G29)</f>
        <v>0</v>
      </c>
      <c r="H30" s="93">
        <f>SUM(H24:H29)</f>
        <v>0</v>
      </c>
      <c r="I30" s="93">
        <f>SUM(G30:H30)</f>
        <v>0</v>
      </c>
      <c r="K30" s="4"/>
      <c r="L30" s="4"/>
    </row>
    <row r="31" spans="2:27" ht="16.5" customHeight="1" thickBot="1" x14ac:dyDescent="0.3">
      <c r="B31" s="152" t="s">
        <v>26</v>
      </c>
      <c r="C31" s="153"/>
      <c r="D31" s="153"/>
      <c r="E31" s="153"/>
      <c r="F31" s="153"/>
      <c r="G31" s="153"/>
      <c r="H31" s="153"/>
      <c r="I31" s="153"/>
      <c r="J31" s="153"/>
      <c r="K31" s="153"/>
      <c r="L31" s="154"/>
    </row>
    <row r="32" spans="2:27" ht="7.5" customHeight="1" thickBot="1" x14ac:dyDescent="0.3"/>
    <row r="33" spans="2:27" ht="16.5" customHeight="1" x14ac:dyDescent="0.25">
      <c r="B33" s="31">
        <v>1</v>
      </c>
      <c r="C33" s="7">
        <v>2</v>
      </c>
      <c r="D33" s="127">
        <v>3</v>
      </c>
      <c r="E33" s="128"/>
      <c r="F33" s="8">
        <v>4</v>
      </c>
      <c r="G33" s="8">
        <v>5</v>
      </c>
      <c r="H33" s="8">
        <v>6</v>
      </c>
      <c r="I33" s="7">
        <v>7</v>
      </c>
      <c r="J33" s="7">
        <v>8</v>
      </c>
      <c r="K33" s="7">
        <v>9</v>
      </c>
      <c r="L33" s="87">
        <v>10</v>
      </c>
      <c r="M33" s="86"/>
      <c r="N33" s="86"/>
      <c r="O33" s="86"/>
      <c r="P33" s="86"/>
      <c r="Q33" s="86"/>
      <c r="R33" s="86"/>
      <c r="S33" s="86"/>
      <c r="T33" s="86"/>
      <c r="U33" s="86"/>
      <c r="V33" s="86"/>
      <c r="W33" s="86"/>
      <c r="X33" s="86"/>
      <c r="Y33" s="86"/>
      <c r="Z33" s="86"/>
      <c r="AA33" s="86"/>
    </row>
    <row r="34" spans="2:27" s="89" customFormat="1" ht="34.5" customHeight="1" x14ac:dyDescent="0.25">
      <c r="B34" s="63" t="s">
        <v>5</v>
      </c>
      <c r="C34" s="103" t="s">
        <v>9</v>
      </c>
      <c r="D34" s="125" t="s">
        <v>12</v>
      </c>
      <c r="E34" s="126"/>
      <c r="F34" s="103" t="s">
        <v>13</v>
      </c>
      <c r="G34" s="103" t="s">
        <v>14</v>
      </c>
      <c r="H34" s="104" t="s">
        <v>18</v>
      </c>
      <c r="I34" s="104" t="s">
        <v>17</v>
      </c>
      <c r="J34" s="105" t="s">
        <v>16</v>
      </c>
      <c r="K34" s="105" t="s">
        <v>19</v>
      </c>
      <c r="L34" s="33" t="s">
        <v>20</v>
      </c>
      <c r="M34" s="88"/>
      <c r="N34" s="88"/>
      <c r="O34" s="88"/>
      <c r="P34" s="88"/>
      <c r="Q34" s="88"/>
      <c r="R34" s="88"/>
      <c r="S34" s="88"/>
      <c r="T34" s="88"/>
      <c r="U34" s="88"/>
      <c r="V34" s="88"/>
      <c r="W34" s="88"/>
      <c r="X34" s="88"/>
      <c r="Y34" s="88"/>
      <c r="Z34" s="88"/>
      <c r="AA34" s="88"/>
    </row>
    <row r="35" spans="2:27" s="89" customFormat="1" ht="16.5" customHeight="1" x14ac:dyDescent="0.25">
      <c r="B35" s="67"/>
      <c r="C35" s="14" t="s">
        <v>10</v>
      </c>
      <c r="D35" s="14" t="s">
        <v>11</v>
      </c>
      <c r="E35" s="20"/>
      <c r="F35" s="14" t="s">
        <v>22</v>
      </c>
      <c r="G35" s="14" t="s">
        <v>23</v>
      </c>
      <c r="H35" s="15" t="s">
        <v>24</v>
      </c>
      <c r="I35" s="15" t="s">
        <v>24</v>
      </c>
      <c r="J35" s="16" t="s">
        <v>15</v>
      </c>
      <c r="K35" s="16" t="s">
        <v>15</v>
      </c>
      <c r="L35" s="17" t="s">
        <v>25</v>
      </c>
      <c r="M35" s="88"/>
      <c r="N35" s="88"/>
      <c r="O35" s="88"/>
      <c r="P35" s="88"/>
      <c r="Q35" s="88"/>
      <c r="R35" s="88"/>
      <c r="S35" s="88"/>
      <c r="T35" s="88"/>
      <c r="U35" s="88"/>
      <c r="V35" s="88"/>
      <c r="W35" s="88"/>
      <c r="X35" s="88"/>
      <c r="Y35" s="88"/>
      <c r="Z35" s="88"/>
      <c r="AA35" s="88"/>
    </row>
    <row r="36" spans="2:27" ht="16.5" customHeight="1" thickBot="1" x14ac:dyDescent="0.3">
      <c r="B36" s="117" t="s">
        <v>4</v>
      </c>
      <c r="C36" s="19">
        <f>SUM(C37:C42)</f>
        <v>0</v>
      </c>
      <c r="D36" s="2"/>
      <c r="E36" s="92" t="s">
        <v>32</v>
      </c>
      <c r="F36" s="20"/>
      <c r="G36" s="74" t="str">
        <f>IF(D36&gt;0,D36*L36*J36/100,"")</f>
        <v/>
      </c>
      <c r="H36" s="74" t="str">
        <f>IF(D36&gt;0,D36*L36*K36/100,"")</f>
        <v/>
      </c>
      <c r="I36" s="118" t="str">
        <f>IF(D36&gt;0,SUM(G36:H36),"")</f>
        <v/>
      </c>
      <c r="J36" s="118" t="str">
        <f>IF(D36&gt;0,ROUND(G43/I43*100,4),"")</f>
        <v/>
      </c>
      <c r="K36" s="118" t="str">
        <f>IF(D36&gt;0,100-J36,"")</f>
        <v/>
      </c>
      <c r="L36" s="32" t="str">
        <f>IF(D36&gt;0,ROUND(I43/D36,7),"")</f>
        <v/>
      </c>
      <c r="M36" s="86"/>
      <c r="N36" s="86"/>
      <c r="O36" s="86"/>
      <c r="P36" s="86"/>
      <c r="Q36" s="86"/>
      <c r="R36" s="86"/>
      <c r="S36" s="86"/>
      <c r="T36" s="86"/>
      <c r="U36" s="86"/>
      <c r="V36" s="86"/>
      <c r="W36" s="86"/>
      <c r="X36" s="86"/>
      <c r="Y36" s="86"/>
      <c r="Z36" s="86"/>
      <c r="AA36" s="86"/>
    </row>
    <row r="37" spans="2:27" ht="16.5" customHeight="1" x14ac:dyDescent="0.25">
      <c r="B37" s="64"/>
      <c r="C37" s="41"/>
      <c r="D37" s="119">
        <f>D36*(C37/100)</f>
        <v>0</v>
      </c>
      <c r="E37" s="45" t="s">
        <v>31</v>
      </c>
      <c r="F37" s="47"/>
      <c r="G37" s="121">
        <f>IF(E37="Nein",D37*F37,0)</f>
        <v>0</v>
      </c>
      <c r="H37" s="121">
        <f>IF(E37="Ja",D37*F37,0)</f>
        <v>0</v>
      </c>
      <c r="I37" s="72"/>
      <c r="J37" s="26"/>
      <c r="K37" s="26"/>
      <c r="L37" s="26"/>
      <c r="M37" s="86"/>
      <c r="N37" s="86"/>
      <c r="O37" s="86"/>
      <c r="P37" s="86"/>
      <c r="Q37" s="86"/>
      <c r="R37" s="86"/>
      <c r="S37" s="86"/>
      <c r="T37" s="86"/>
      <c r="U37" s="86"/>
      <c r="V37" s="86"/>
      <c r="W37" s="86"/>
      <c r="X37" s="86"/>
      <c r="Y37" s="86"/>
      <c r="Z37" s="86"/>
      <c r="AA37" s="86"/>
    </row>
    <row r="38" spans="2:27" ht="16.5" customHeight="1" x14ac:dyDescent="0.25">
      <c r="B38" s="65"/>
      <c r="C38" s="37"/>
      <c r="D38" s="19">
        <f>D36*(C38/100)</f>
        <v>0</v>
      </c>
      <c r="E38" s="46" t="s">
        <v>30</v>
      </c>
      <c r="F38" s="120"/>
      <c r="G38" s="121">
        <f t="shared" ref="G38:G42" si="2">IF(E38="Nein",D38*F38,0)</f>
        <v>0</v>
      </c>
      <c r="H38" s="121">
        <f>IF(E38="Ja",D38*F38,0)</f>
        <v>0</v>
      </c>
      <c r="I38" s="106"/>
      <c r="J38" s="26"/>
      <c r="K38" s="26"/>
      <c r="L38" s="26"/>
      <c r="M38" s="86"/>
      <c r="N38" s="86"/>
      <c r="O38" s="86"/>
      <c r="P38" s="86"/>
      <c r="Q38" s="86"/>
      <c r="R38" s="86"/>
      <c r="S38" s="86"/>
      <c r="T38" s="86"/>
      <c r="U38" s="86"/>
      <c r="V38" s="86"/>
      <c r="W38" s="86"/>
      <c r="X38" s="86"/>
      <c r="Y38" s="86"/>
      <c r="Z38" s="86"/>
      <c r="AA38" s="86"/>
    </row>
    <row r="39" spans="2:27" ht="16.5" customHeight="1" x14ac:dyDescent="0.25">
      <c r="B39" s="65"/>
      <c r="C39" s="37"/>
      <c r="D39" s="19">
        <f>D36*(C39/100)</f>
        <v>0</v>
      </c>
      <c r="E39" s="46" t="s">
        <v>30</v>
      </c>
      <c r="F39" s="120"/>
      <c r="G39" s="121">
        <f t="shared" si="2"/>
        <v>0</v>
      </c>
      <c r="H39" s="121">
        <f>IF(E39="Ja",D39*F39,0)</f>
        <v>0</v>
      </c>
      <c r="I39" s="106"/>
      <c r="J39" s="26"/>
      <c r="K39" s="26"/>
      <c r="L39" s="26"/>
      <c r="M39" s="86"/>
      <c r="N39" s="86"/>
      <c r="O39" s="86"/>
      <c r="P39" s="86"/>
      <c r="Q39" s="86"/>
      <c r="R39" s="86"/>
      <c r="S39" s="86"/>
      <c r="T39" s="86"/>
      <c r="U39" s="86"/>
      <c r="V39" s="86"/>
      <c r="W39" s="86"/>
      <c r="X39" s="86"/>
      <c r="Y39" s="86"/>
      <c r="Z39" s="86"/>
      <c r="AA39" s="86"/>
    </row>
    <row r="40" spans="2:27" ht="16.5" customHeight="1" x14ac:dyDescent="0.25">
      <c r="B40" s="65"/>
      <c r="C40" s="37"/>
      <c r="D40" s="19">
        <f>D36*(C40/100)</f>
        <v>0</v>
      </c>
      <c r="E40" s="46" t="s">
        <v>30</v>
      </c>
      <c r="F40" s="120"/>
      <c r="G40" s="121">
        <f t="shared" si="2"/>
        <v>0</v>
      </c>
      <c r="H40" s="121">
        <f>IF(E40="Ja",D40*F40,0)</f>
        <v>0</v>
      </c>
      <c r="I40" s="106"/>
      <c r="K40" s="86"/>
      <c r="L40" s="86"/>
      <c r="M40" s="86"/>
      <c r="N40" s="86"/>
      <c r="O40" s="86"/>
      <c r="P40" s="86"/>
      <c r="Q40" s="86"/>
      <c r="R40" s="86"/>
      <c r="S40" s="86"/>
      <c r="T40" s="86"/>
      <c r="U40" s="86"/>
      <c r="V40" s="86"/>
      <c r="W40" s="86"/>
      <c r="X40" s="86"/>
    </row>
    <row r="41" spans="2:27" ht="16.5" customHeight="1" x14ac:dyDescent="0.25">
      <c r="B41" s="65"/>
      <c r="C41" s="43"/>
      <c r="D41" s="19">
        <f>D36*(C41/100)</f>
        <v>0</v>
      </c>
      <c r="E41" s="46" t="s">
        <v>30</v>
      </c>
      <c r="F41" s="47"/>
      <c r="G41" s="121">
        <f t="shared" si="2"/>
        <v>0</v>
      </c>
      <c r="H41" s="121">
        <f t="shared" ref="H41:H42" si="3">IF(E41="Ja",D41*F41,0)</f>
        <v>0</v>
      </c>
      <c r="I41" s="106"/>
      <c r="K41" s="86"/>
      <c r="L41" s="86"/>
      <c r="M41" s="86"/>
      <c r="N41" s="86"/>
      <c r="O41" s="86"/>
      <c r="P41" s="86"/>
      <c r="Q41" s="86"/>
      <c r="R41" s="86"/>
      <c r="S41" s="86"/>
      <c r="T41" s="86"/>
      <c r="U41" s="86"/>
      <c r="V41" s="86"/>
      <c r="W41" s="86"/>
      <c r="X41" s="86"/>
    </row>
    <row r="42" spans="2:27" ht="16.5" customHeight="1" thickBot="1" x14ac:dyDescent="0.3">
      <c r="B42" s="66"/>
      <c r="C42" s="44"/>
      <c r="D42" s="21">
        <f>D36*(C42/100)</f>
        <v>0</v>
      </c>
      <c r="E42" s="48" t="s">
        <v>30</v>
      </c>
      <c r="F42" s="49"/>
      <c r="G42" s="121">
        <f t="shared" si="2"/>
        <v>0</v>
      </c>
      <c r="H42" s="121">
        <f t="shared" si="3"/>
        <v>0</v>
      </c>
      <c r="I42" s="106"/>
      <c r="J42" s="26"/>
      <c r="K42" s="86"/>
      <c r="L42" s="86"/>
      <c r="M42" s="86"/>
      <c r="N42" s="86"/>
      <c r="O42" s="86"/>
      <c r="P42" s="86"/>
      <c r="Q42" s="86"/>
      <c r="R42" s="86"/>
      <c r="S42" s="86"/>
      <c r="T42" s="86"/>
      <c r="U42" s="86"/>
      <c r="V42" s="86"/>
      <c r="W42" s="86"/>
      <c r="X42" s="86"/>
    </row>
    <row r="43" spans="2:27" ht="24" customHeight="1" thickBot="1" x14ac:dyDescent="0.3">
      <c r="G43" s="93">
        <f>SUM(G37:G42)</f>
        <v>0</v>
      </c>
      <c r="H43" s="93">
        <f>SUM(H37:H42)</f>
        <v>0</v>
      </c>
      <c r="I43" s="93">
        <f>SUM(G43:H43)</f>
        <v>0</v>
      </c>
      <c r="K43" s="4"/>
      <c r="L43" s="4"/>
    </row>
    <row r="44" spans="2:27" ht="16.5" customHeight="1" thickBot="1" x14ac:dyDescent="0.3">
      <c r="B44" s="152" t="s">
        <v>26</v>
      </c>
      <c r="C44" s="153"/>
      <c r="D44" s="153"/>
      <c r="E44" s="153"/>
      <c r="F44" s="153"/>
      <c r="G44" s="153"/>
      <c r="H44" s="153"/>
      <c r="I44" s="153"/>
      <c r="J44" s="153"/>
      <c r="K44" s="153"/>
      <c r="L44" s="154"/>
    </row>
    <row r="45" spans="2:27" ht="7.5" customHeight="1" thickBot="1" x14ac:dyDescent="0.3"/>
    <row r="46" spans="2:27" ht="16.5" customHeight="1" x14ac:dyDescent="0.25">
      <c r="B46" s="31">
        <v>1</v>
      </c>
      <c r="C46" s="7">
        <v>2</v>
      </c>
      <c r="D46" s="127">
        <v>3</v>
      </c>
      <c r="E46" s="128"/>
      <c r="F46" s="8">
        <v>4</v>
      </c>
      <c r="G46" s="8">
        <v>5</v>
      </c>
      <c r="H46" s="8">
        <v>6</v>
      </c>
      <c r="I46" s="7">
        <v>7</v>
      </c>
      <c r="J46" s="7">
        <v>8</v>
      </c>
      <c r="K46" s="7">
        <v>9</v>
      </c>
      <c r="L46" s="87">
        <v>10</v>
      </c>
      <c r="M46" s="86"/>
      <c r="N46" s="86"/>
      <c r="O46" s="86"/>
      <c r="P46" s="86"/>
      <c r="Q46" s="86"/>
      <c r="R46" s="86"/>
      <c r="S46" s="86"/>
      <c r="T46" s="86"/>
      <c r="U46" s="86"/>
      <c r="V46" s="86"/>
      <c r="W46" s="86"/>
      <c r="X46" s="86"/>
      <c r="Y46" s="86"/>
      <c r="Z46" s="86"/>
      <c r="AA46" s="86"/>
    </row>
    <row r="47" spans="2:27" s="89" customFormat="1" ht="34.5" customHeight="1" x14ac:dyDescent="0.25">
      <c r="B47" s="63" t="s">
        <v>5</v>
      </c>
      <c r="C47" s="103" t="s">
        <v>9</v>
      </c>
      <c r="D47" s="125" t="s">
        <v>12</v>
      </c>
      <c r="E47" s="126"/>
      <c r="F47" s="103" t="s">
        <v>13</v>
      </c>
      <c r="G47" s="103" t="s">
        <v>14</v>
      </c>
      <c r="H47" s="104" t="s">
        <v>18</v>
      </c>
      <c r="I47" s="104" t="s">
        <v>17</v>
      </c>
      <c r="J47" s="105" t="s">
        <v>16</v>
      </c>
      <c r="K47" s="105" t="s">
        <v>19</v>
      </c>
      <c r="L47" s="33" t="s">
        <v>20</v>
      </c>
      <c r="M47" s="88"/>
      <c r="N47" s="88"/>
      <c r="O47" s="88"/>
      <c r="P47" s="88"/>
      <c r="Q47" s="88"/>
      <c r="R47" s="88"/>
      <c r="S47" s="88"/>
      <c r="T47" s="88"/>
      <c r="U47" s="88"/>
      <c r="V47" s="88"/>
      <c r="W47" s="88"/>
      <c r="X47" s="88"/>
      <c r="Y47" s="88"/>
      <c r="Z47" s="88"/>
      <c r="AA47" s="88"/>
    </row>
    <row r="48" spans="2:27" s="89" customFormat="1" ht="16.5" customHeight="1" x14ac:dyDescent="0.25">
      <c r="B48" s="67"/>
      <c r="C48" s="14" t="s">
        <v>10</v>
      </c>
      <c r="D48" s="14" t="s">
        <v>11</v>
      </c>
      <c r="E48" s="20"/>
      <c r="F48" s="14" t="s">
        <v>22</v>
      </c>
      <c r="G48" s="14" t="s">
        <v>23</v>
      </c>
      <c r="H48" s="15" t="s">
        <v>24</v>
      </c>
      <c r="I48" s="15" t="s">
        <v>24</v>
      </c>
      <c r="J48" s="16" t="s">
        <v>15</v>
      </c>
      <c r="K48" s="16" t="s">
        <v>15</v>
      </c>
      <c r="L48" s="17" t="s">
        <v>25</v>
      </c>
      <c r="M48" s="88"/>
      <c r="N48" s="88"/>
      <c r="O48" s="88"/>
      <c r="P48" s="88"/>
      <c r="Q48" s="88"/>
      <c r="R48" s="88"/>
      <c r="S48" s="88"/>
      <c r="T48" s="88"/>
      <c r="U48" s="88"/>
      <c r="V48" s="88"/>
      <c r="W48" s="88"/>
      <c r="X48" s="88"/>
      <c r="Y48" s="88"/>
      <c r="Z48" s="88"/>
      <c r="AA48" s="88"/>
    </row>
    <row r="49" spans="2:27" ht="16.5" customHeight="1" thickBot="1" x14ac:dyDescent="0.3">
      <c r="B49" s="117" t="s">
        <v>4</v>
      </c>
      <c r="C49" s="19">
        <f>SUM(C50:C55)</f>
        <v>0</v>
      </c>
      <c r="D49" s="2"/>
      <c r="E49" s="92" t="s">
        <v>32</v>
      </c>
      <c r="F49" s="20"/>
      <c r="G49" s="74" t="str">
        <f>IF(D49&gt;0,D49*L49*J49/100,"")</f>
        <v/>
      </c>
      <c r="H49" s="74" t="str">
        <f>IF(D49&gt;0,D49*L49*K49/100,"")</f>
        <v/>
      </c>
      <c r="I49" s="118" t="str">
        <f>IF(D49&gt;0,SUM(G49:H49),"")</f>
        <v/>
      </c>
      <c r="J49" s="118" t="str">
        <f>IF(D49&gt;0,ROUND(G56/I56*100,4),"")</f>
        <v/>
      </c>
      <c r="K49" s="118" t="str">
        <f>IF(D49&gt;0,100-J49,"")</f>
        <v/>
      </c>
      <c r="L49" s="32" t="str">
        <f>IF(D49&gt;0,ROUND(I56/D49,7),"")</f>
        <v/>
      </c>
      <c r="M49" s="86"/>
      <c r="N49" s="86"/>
      <c r="O49" s="86"/>
      <c r="P49" s="86"/>
      <c r="Q49" s="86"/>
      <c r="R49" s="86"/>
      <c r="S49" s="86"/>
      <c r="T49" s="86"/>
      <c r="U49" s="86"/>
      <c r="V49" s="86"/>
      <c r="W49" s="86"/>
      <c r="X49" s="86"/>
      <c r="Y49" s="86"/>
      <c r="Z49" s="86"/>
      <c r="AA49" s="86"/>
    </row>
    <row r="50" spans="2:27" ht="16.5" customHeight="1" x14ac:dyDescent="0.25">
      <c r="B50" s="64"/>
      <c r="C50" s="41"/>
      <c r="D50" s="119">
        <f>D49*(C50/100)</f>
        <v>0</v>
      </c>
      <c r="E50" s="45" t="s">
        <v>31</v>
      </c>
      <c r="F50" s="47"/>
      <c r="G50" s="121">
        <f>IF(E50="Nein",D50*F50,0)</f>
        <v>0</v>
      </c>
      <c r="H50" s="121">
        <f>IF(E50="Ja",D50*F50,0)</f>
        <v>0</v>
      </c>
      <c r="I50" s="72"/>
      <c r="J50" s="26"/>
      <c r="K50" s="26"/>
      <c r="L50" s="26"/>
      <c r="M50" s="86"/>
      <c r="N50" s="86"/>
      <c r="O50" s="86"/>
      <c r="P50" s="86"/>
      <c r="Q50" s="86"/>
      <c r="R50" s="86"/>
      <c r="S50" s="86"/>
      <c r="T50" s="86"/>
      <c r="U50" s="86"/>
      <c r="V50" s="86"/>
      <c r="W50" s="86"/>
      <c r="X50" s="86"/>
      <c r="Y50" s="86"/>
      <c r="Z50" s="86"/>
      <c r="AA50" s="86"/>
    </row>
    <row r="51" spans="2:27" ht="16.5" customHeight="1" x14ac:dyDescent="0.25">
      <c r="B51" s="65"/>
      <c r="C51" s="37"/>
      <c r="D51" s="19">
        <f>D49*(C51/100)</f>
        <v>0</v>
      </c>
      <c r="E51" s="46" t="s">
        <v>30</v>
      </c>
      <c r="F51" s="120"/>
      <c r="G51" s="121">
        <f t="shared" ref="G51:G55" si="4">IF(E51="Nein",D51*F51,0)</f>
        <v>0</v>
      </c>
      <c r="H51" s="121">
        <f>IF(E51="Ja",D51*F51,0)</f>
        <v>0</v>
      </c>
      <c r="I51" s="106"/>
      <c r="J51" s="26"/>
      <c r="K51" s="26"/>
      <c r="L51" s="26"/>
      <c r="M51" s="86"/>
      <c r="N51" s="86"/>
      <c r="O51" s="86"/>
      <c r="P51" s="86"/>
      <c r="Q51" s="86"/>
      <c r="R51" s="86"/>
      <c r="S51" s="86"/>
      <c r="T51" s="86"/>
      <c r="U51" s="86"/>
      <c r="V51" s="86"/>
      <c r="W51" s="86"/>
      <c r="X51" s="86"/>
      <c r="Y51" s="86"/>
      <c r="Z51" s="86"/>
      <c r="AA51" s="86"/>
    </row>
    <row r="52" spans="2:27" ht="16.5" customHeight="1" x14ac:dyDescent="0.25">
      <c r="B52" s="65"/>
      <c r="C52" s="37"/>
      <c r="D52" s="19">
        <f>D49*(C52/100)</f>
        <v>0</v>
      </c>
      <c r="E52" s="46" t="s">
        <v>30</v>
      </c>
      <c r="F52" s="120"/>
      <c r="G52" s="121">
        <f t="shared" si="4"/>
        <v>0</v>
      </c>
      <c r="H52" s="121">
        <f>IF(E52="Ja",D52*F52,0)</f>
        <v>0</v>
      </c>
      <c r="I52" s="106"/>
      <c r="J52" s="26"/>
      <c r="K52" s="26"/>
      <c r="L52" s="26"/>
      <c r="M52" s="86"/>
      <c r="N52" s="86"/>
      <c r="O52" s="86"/>
      <c r="P52" s="86"/>
      <c r="Q52" s="86"/>
      <c r="R52" s="86"/>
      <c r="S52" s="86"/>
      <c r="T52" s="86"/>
      <c r="U52" s="86"/>
      <c r="V52" s="86"/>
      <c r="W52" s="86"/>
      <c r="X52" s="86"/>
      <c r="Y52" s="86"/>
      <c r="Z52" s="86"/>
      <c r="AA52" s="86"/>
    </row>
    <row r="53" spans="2:27" ht="16.5" customHeight="1" x14ac:dyDescent="0.25">
      <c r="B53" s="65"/>
      <c r="C53" s="37"/>
      <c r="D53" s="19">
        <f>D49*(C53/100)</f>
        <v>0</v>
      </c>
      <c r="E53" s="46" t="s">
        <v>30</v>
      </c>
      <c r="F53" s="120"/>
      <c r="G53" s="121">
        <f t="shared" si="4"/>
        <v>0</v>
      </c>
      <c r="H53" s="121">
        <f>IF(E53="Ja",D53*F53,0)</f>
        <v>0</v>
      </c>
      <c r="I53" s="106"/>
      <c r="K53" s="86"/>
      <c r="L53" s="86"/>
      <c r="M53" s="86"/>
      <c r="N53" s="86"/>
      <c r="O53" s="86"/>
      <c r="P53" s="86"/>
      <c r="Q53" s="86"/>
      <c r="R53" s="86"/>
      <c r="S53" s="86"/>
      <c r="T53" s="86"/>
      <c r="U53" s="86"/>
      <c r="V53" s="86"/>
      <c r="W53" s="86"/>
      <c r="X53" s="86"/>
    </row>
    <row r="54" spans="2:27" ht="16.5" customHeight="1" x14ac:dyDescent="0.25">
      <c r="B54" s="65"/>
      <c r="C54" s="43"/>
      <c r="D54" s="19">
        <f>D49*(C54/100)</f>
        <v>0</v>
      </c>
      <c r="E54" s="46" t="s">
        <v>30</v>
      </c>
      <c r="F54" s="47"/>
      <c r="G54" s="121">
        <f t="shared" si="4"/>
        <v>0</v>
      </c>
      <c r="H54" s="121">
        <f t="shared" ref="H54:H55" si="5">IF(E54="Ja",D54*F54,0)</f>
        <v>0</v>
      </c>
      <c r="I54" s="106"/>
      <c r="K54" s="86"/>
      <c r="L54" s="86"/>
      <c r="M54" s="86"/>
      <c r="N54" s="86"/>
      <c r="O54" s="86"/>
      <c r="P54" s="86"/>
      <c r="Q54" s="86"/>
      <c r="R54" s="86"/>
      <c r="S54" s="86"/>
      <c r="T54" s="86"/>
      <c r="U54" s="86"/>
      <c r="V54" s="86"/>
      <c r="W54" s="86"/>
      <c r="X54" s="86"/>
    </row>
    <row r="55" spans="2:27" ht="16.5" customHeight="1" thickBot="1" x14ac:dyDescent="0.3">
      <c r="B55" s="66"/>
      <c r="C55" s="44"/>
      <c r="D55" s="21">
        <f>D49*(C55/100)</f>
        <v>0</v>
      </c>
      <c r="E55" s="48" t="s">
        <v>30</v>
      </c>
      <c r="F55" s="49"/>
      <c r="G55" s="121">
        <f t="shared" si="4"/>
        <v>0</v>
      </c>
      <c r="H55" s="121">
        <f t="shared" si="5"/>
        <v>0</v>
      </c>
      <c r="I55" s="106"/>
      <c r="J55" s="26"/>
      <c r="K55" s="86"/>
      <c r="L55" s="86"/>
      <c r="M55" s="86"/>
      <c r="N55" s="86"/>
      <c r="O55" s="86"/>
      <c r="P55" s="86"/>
      <c r="Q55" s="86"/>
      <c r="R55" s="86"/>
      <c r="S55" s="86"/>
      <c r="T55" s="86"/>
      <c r="U55" s="86"/>
      <c r="V55" s="86"/>
      <c r="W55" s="86"/>
      <c r="X55" s="86"/>
    </row>
    <row r="56" spans="2:27" ht="24" customHeight="1" thickBot="1" x14ac:dyDescent="0.3">
      <c r="G56" s="93">
        <f>SUM(G50:G55)</f>
        <v>0</v>
      </c>
      <c r="H56" s="93">
        <f>SUM(H50:H55)</f>
        <v>0</v>
      </c>
      <c r="I56" s="93">
        <f>SUM(G56:H56)</f>
        <v>0</v>
      </c>
      <c r="K56" s="4"/>
      <c r="L56" s="4"/>
    </row>
    <row r="57" spans="2:27" ht="16.5" customHeight="1" thickBot="1" x14ac:dyDescent="0.3">
      <c r="B57" s="152" t="s">
        <v>26</v>
      </c>
      <c r="C57" s="153"/>
      <c r="D57" s="153"/>
      <c r="E57" s="153"/>
      <c r="F57" s="153"/>
      <c r="G57" s="153"/>
      <c r="H57" s="153"/>
      <c r="I57" s="153"/>
      <c r="J57" s="153"/>
      <c r="K57" s="153"/>
      <c r="L57" s="154"/>
    </row>
    <row r="58" spans="2:27" ht="7.5" customHeight="1" thickBot="1" x14ac:dyDescent="0.3"/>
    <row r="59" spans="2:27" ht="16.5" customHeight="1" x14ac:dyDescent="0.25">
      <c r="B59" s="31">
        <v>1</v>
      </c>
      <c r="C59" s="7">
        <v>2</v>
      </c>
      <c r="D59" s="127">
        <v>3</v>
      </c>
      <c r="E59" s="128"/>
      <c r="F59" s="8">
        <v>4</v>
      </c>
      <c r="G59" s="8">
        <v>5</v>
      </c>
      <c r="H59" s="8">
        <v>6</v>
      </c>
      <c r="I59" s="7">
        <v>7</v>
      </c>
      <c r="J59" s="7">
        <v>8</v>
      </c>
      <c r="K59" s="7">
        <v>9</v>
      </c>
      <c r="L59" s="87">
        <v>10</v>
      </c>
      <c r="M59" s="86"/>
      <c r="N59" s="86"/>
      <c r="O59" s="86"/>
      <c r="P59" s="86"/>
      <c r="Q59" s="86"/>
      <c r="R59" s="86"/>
      <c r="S59" s="86"/>
      <c r="T59" s="86"/>
      <c r="U59" s="86"/>
      <c r="V59" s="86"/>
      <c r="W59" s="86"/>
      <c r="X59" s="86"/>
      <c r="Y59" s="86"/>
      <c r="Z59" s="86"/>
      <c r="AA59" s="86"/>
    </row>
    <row r="60" spans="2:27" s="89" customFormat="1" ht="34.5" customHeight="1" x14ac:dyDescent="0.25">
      <c r="B60" s="63" t="s">
        <v>5</v>
      </c>
      <c r="C60" s="103" t="s">
        <v>9</v>
      </c>
      <c r="D60" s="125" t="s">
        <v>12</v>
      </c>
      <c r="E60" s="126"/>
      <c r="F60" s="103" t="s">
        <v>13</v>
      </c>
      <c r="G60" s="103" t="s">
        <v>14</v>
      </c>
      <c r="H60" s="104" t="s">
        <v>18</v>
      </c>
      <c r="I60" s="104" t="s">
        <v>17</v>
      </c>
      <c r="J60" s="105" t="s">
        <v>16</v>
      </c>
      <c r="K60" s="105" t="s">
        <v>19</v>
      </c>
      <c r="L60" s="33" t="s">
        <v>20</v>
      </c>
      <c r="M60" s="88"/>
      <c r="N60" s="88"/>
      <c r="O60" s="88"/>
      <c r="P60" s="88"/>
      <c r="Q60" s="88"/>
      <c r="R60" s="88"/>
      <c r="S60" s="88"/>
      <c r="T60" s="88"/>
      <c r="U60" s="88"/>
      <c r="V60" s="88"/>
      <c r="W60" s="88"/>
      <c r="X60" s="88"/>
      <c r="Y60" s="88"/>
      <c r="Z60" s="88"/>
      <c r="AA60" s="88"/>
    </row>
    <row r="61" spans="2:27" s="89" customFormat="1" ht="16.5" customHeight="1" x14ac:dyDescent="0.25">
      <c r="B61" s="67"/>
      <c r="C61" s="14" t="s">
        <v>10</v>
      </c>
      <c r="D61" s="14" t="s">
        <v>11</v>
      </c>
      <c r="E61" s="20"/>
      <c r="F61" s="14" t="s">
        <v>22</v>
      </c>
      <c r="G61" s="14" t="s">
        <v>23</v>
      </c>
      <c r="H61" s="15" t="s">
        <v>24</v>
      </c>
      <c r="I61" s="15" t="s">
        <v>24</v>
      </c>
      <c r="J61" s="16" t="s">
        <v>15</v>
      </c>
      <c r="K61" s="16" t="s">
        <v>15</v>
      </c>
      <c r="L61" s="17" t="s">
        <v>25</v>
      </c>
      <c r="M61" s="88"/>
      <c r="N61" s="88"/>
      <c r="O61" s="88"/>
      <c r="P61" s="88"/>
      <c r="Q61" s="88"/>
      <c r="R61" s="88"/>
      <c r="S61" s="88"/>
      <c r="T61" s="88"/>
      <c r="U61" s="88"/>
      <c r="V61" s="88"/>
      <c r="W61" s="88"/>
      <c r="X61" s="88"/>
      <c r="Y61" s="88"/>
      <c r="Z61" s="88"/>
      <c r="AA61" s="88"/>
    </row>
    <row r="62" spans="2:27" ht="16.5" customHeight="1" thickBot="1" x14ac:dyDescent="0.3">
      <c r="B62" s="117" t="s">
        <v>4</v>
      </c>
      <c r="C62" s="19">
        <f>SUM(C63:C68)</f>
        <v>0</v>
      </c>
      <c r="D62" s="2"/>
      <c r="E62" s="92" t="s">
        <v>32</v>
      </c>
      <c r="F62" s="20"/>
      <c r="G62" s="74" t="str">
        <f>IF(D62&gt;0,D62*L62*J62/100,"")</f>
        <v/>
      </c>
      <c r="H62" s="74" t="str">
        <f>IF(D62&gt;0,D62*L62*K62/100,"")</f>
        <v/>
      </c>
      <c r="I62" s="118" t="str">
        <f>IF(D62&gt;0,SUM(G62:H62),"")</f>
        <v/>
      </c>
      <c r="J62" s="118" t="str">
        <f>IF(D62&gt;0,ROUND(G69/I69*100,4),"")</f>
        <v/>
      </c>
      <c r="K62" s="118" t="str">
        <f>IF(D62&gt;0,100-J62,"")</f>
        <v/>
      </c>
      <c r="L62" s="32" t="str">
        <f>IF(D62&gt;0,ROUND(I69/D62,7),"")</f>
        <v/>
      </c>
      <c r="M62" s="86"/>
      <c r="N62" s="86"/>
      <c r="O62" s="86"/>
      <c r="P62" s="86"/>
      <c r="Q62" s="86"/>
      <c r="R62" s="86"/>
      <c r="S62" s="86"/>
      <c r="T62" s="86"/>
      <c r="U62" s="86"/>
      <c r="V62" s="86"/>
      <c r="W62" s="86"/>
      <c r="X62" s="86"/>
      <c r="Y62" s="86"/>
      <c r="Z62" s="86"/>
      <c r="AA62" s="86"/>
    </row>
    <row r="63" spans="2:27" ht="16.5" customHeight="1" x14ac:dyDescent="0.25">
      <c r="B63" s="64"/>
      <c r="C63" s="41"/>
      <c r="D63" s="119">
        <f>D62*(C63/100)</f>
        <v>0</v>
      </c>
      <c r="E63" s="45" t="s">
        <v>31</v>
      </c>
      <c r="F63" s="47"/>
      <c r="G63" s="121">
        <f>IF(E63="Nein",D63*F63,0)</f>
        <v>0</v>
      </c>
      <c r="H63" s="121">
        <f>IF(E63="Ja",D63*F63,0)</f>
        <v>0</v>
      </c>
      <c r="I63" s="72"/>
      <c r="J63" s="26"/>
      <c r="K63" s="26"/>
      <c r="L63" s="26"/>
      <c r="M63" s="86"/>
      <c r="N63" s="86"/>
      <c r="O63" s="86"/>
      <c r="P63" s="86"/>
      <c r="Q63" s="86"/>
      <c r="R63" s="86"/>
      <c r="S63" s="86"/>
      <c r="T63" s="86"/>
      <c r="U63" s="86"/>
      <c r="V63" s="86"/>
      <c r="W63" s="86"/>
      <c r="X63" s="86"/>
      <c r="Y63" s="86"/>
      <c r="Z63" s="86"/>
      <c r="AA63" s="86"/>
    </row>
    <row r="64" spans="2:27" ht="16.5" customHeight="1" x14ac:dyDescent="0.25">
      <c r="B64" s="65"/>
      <c r="C64" s="37"/>
      <c r="D64" s="19">
        <f>D62*(C64/100)</f>
        <v>0</v>
      </c>
      <c r="E64" s="46" t="s">
        <v>30</v>
      </c>
      <c r="F64" s="120"/>
      <c r="G64" s="121">
        <f t="shared" ref="G64:G68" si="6">IF(E64="Nein",D64*F64,0)</f>
        <v>0</v>
      </c>
      <c r="H64" s="121">
        <f>IF(E64="Ja",D64*F64,0)</f>
        <v>0</v>
      </c>
      <c r="I64" s="106"/>
      <c r="J64" s="26"/>
      <c r="K64" s="26"/>
      <c r="L64" s="26"/>
      <c r="M64" s="86"/>
      <c r="N64" s="86"/>
      <c r="O64" s="86"/>
      <c r="P64" s="86"/>
      <c r="Q64" s="86"/>
      <c r="R64" s="86"/>
      <c r="S64" s="86"/>
      <c r="T64" s="86"/>
      <c r="U64" s="86"/>
      <c r="V64" s="86"/>
      <c r="W64" s="86"/>
      <c r="X64" s="86"/>
      <c r="Y64" s="86"/>
      <c r="Z64" s="86"/>
      <c r="AA64" s="86"/>
    </row>
    <row r="65" spans="2:27" ht="16.5" customHeight="1" x14ac:dyDescent="0.25">
      <c r="B65" s="65"/>
      <c r="C65" s="37"/>
      <c r="D65" s="19">
        <f>D62*(C65/100)</f>
        <v>0</v>
      </c>
      <c r="E65" s="46" t="s">
        <v>30</v>
      </c>
      <c r="F65" s="120"/>
      <c r="G65" s="121">
        <f t="shared" si="6"/>
        <v>0</v>
      </c>
      <c r="H65" s="121">
        <f>IF(E65="Ja",D65*F65,0)</f>
        <v>0</v>
      </c>
      <c r="I65" s="106"/>
      <c r="J65" s="26"/>
      <c r="K65" s="26"/>
      <c r="L65" s="26"/>
      <c r="M65" s="86"/>
      <c r="N65" s="86"/>
      <c r="O65" s="86"/>
      <c r="P65" s="86"/>
      <c r="Q65" s="86"/>
      <c r="R65" s="86"/>
      <c r="S65" s="86"/>
      <c r="T65" s="86"/>
      <c r="U65" s="86"/>
      <c r="V65" s="86"/>
      <c r="W65" s="86"/>
      <c r="X65" s="86"/>
      <c r="Y65" s="86"/>
      <c r="Z65" s="86"/>
      <c r="AA65" s="86"/>
    </row>
    <row r="66" spans="2:27" ht="16.5" customHeight="1" x14ac:dyDescent="0.25">
      <c r="B66" s="65"/>
      <c r="C66" s="37"/>
      <c r="D66" s="19">
        <f>D62*(C66/100)</f>
        <v>0</v>
      </c>
      <c r="E66" s="46" t="s">
        <v>30</v>
      </c>
      <c r="F66" s="120"/>
      <c r="G66" s="121">
        <f t="shared" si="6"/>
        <v>0</v>
      </c>
      <c r="H66" s="121">
        <f>IF(E66="Ja",D66*F66,0)</f>
        <v>0</v>
      </c>
      <c r="I66" s="106"/>
      <c r="K66" s="86"/>
      <c r="L66" s="86"/>
      <c r="M66" s="86"/>
      <c r="N66" s="86"/>
      <c r="O66" s="86"/>
      <c r="P66" s="86"/>
      <c r="Q66" s="86"/>
      <c r="R66" s="86"/>
      <c r="S66" s="86"/>
      <c r="T66" s="86"/>
      <c r="U66" s="86"/>
      <c r="V66" s="86"/>
      <c r="W66" s="86"/>
      <c r="X66" s="86"/>
    </row>
    <row r="67" spans="2:27" ht="16.5" customHeight="1" x14ac:dyDescent="0.25">
      <c r="B67" s="65"/>
      <c r="C67" s="43"/>
      <c r="D67" s="19">
        <f>D62*(C67/100)</f>
        <v>0</v>
      </c>
      <c r="E67" s="46" t="s">
        <v>30</v>
      </c>
      <c r="F67" s="47"/>
      <c r="G67" s="121">
        <f t="shared" si="6"/>
        <v>0</v>
      </c>
      <c r="H67" s="121">
        <f t="shared" ref="H67:H68" si="7">IF(E67="Ja",D67*F67,0)</f>
        <v>0</v>
      </c>
      <c r="I67" s="106"/>
      <c r="K67" s="86"/>
      <c r="L67" s="86"/>
      <c r="M67" s="86"/>
      <c r="N67" s="86"/>
      <c r="O67" s="86"/>
      <c r="P67" s="86"/>
      <c r="Q67" s="86"/>
      <c r="R67" s="86"/>
      <c r="S67" s="86"/>
      <c r="T67" s="86"/>
      <c r="U67" s="86"/>
      <c r="V67" s="86"/>
      <c r="W67" s="86"/>
      <c r="X67" s="86"/>
    </row>
    <row r="68" spans="2:27" ht="16.5" customHeight="1" thickBot="1" x14ac:dyDescent="0.3">
      <c r="B68" s="66"/>
      <c r="C68" s="44"/>
      <c r="D68" s="21">
        <f>D62*(C68/100)</f>
        <v>0</v>
      </c>
      <c r="E68" s="48" t="s">
        <v>30</v>
      </c>
      <c r="F68" s="49"/>
      <c r="G68" s="121">
        <f t="shared" si="6"/>
        <v>0</v>
      </c>
      <c r="H68" s="121">
        <f t="shared" si="7"/>
        <v>0</v>
      </c>
      <c r="I68" s="106"/>
      <c r="J68" s="26"/>
      <c r="K68" s="86"/>
      <c r="L68" s="86"/>
      <c r="M68" s="86"/>
      <c r="N68" s="86"/>
      <c r="O68" s="86"/>
      <c r="P68" s="86"/>
      <c r="Q68" s="86"/>
      <c r="R68" s="86"/>
      <c r="S68" s="86"/>
      <c r="T68" s="86"/>
      <c r="U68" s="86"/>
      <c r="V68" s="86"/>
      <c r="W68" s="86"/>
      <c r="X68" s="86"/>
    </row>
    <row r="69" spans="2:27" ht="24" customHeight="1" thickBot="1" x14ac:dyDescent="0.3">
      <c r="G69" s="93">
        <f>SUM(G63:G68)</f>
        <v>0</v>
      </c>
      <c r="H69" s="93">
        <f>SUM(H63:H68)</f>
        <v>0</v>
      </c>
      <c r="I69" s="93">
        <f>SUM(G69:H69)</f>
        <v>0</v>
      </c>
      <c r="K69" s="4"/>
      <c r="L69" s="4"/>
    </row>
    <row r="70" spans="2:27" ht="16.5" customHeight="1" thickBot="1" x14ac:dyDescent="0.3">
      <c r="B70" s="152" t="s">
        <v>26</v>
      </c>
      <c r="C70" s="153"/>
      <c r="D70" s="153"/>
      <c r="E70" s="153"/>
      <c r="F70" s="153"/>
      <c r="G70" s="153"/>
      <c r="H70" s="153"/>
      <c r="I70" s="153"/>
      <c r="J70" s="153"/>
      <c r="K70" s="153"/>
      <c r="L70" s="154"/>
    </row>
    <row r="71" spans="2:27" ht="7.5" customHeight="1" thickBot="1" x14ac:dyDescent="0.3"/>
    <row r="72" spans="2:27" ht="16.5" customHeight="1" x14ac:dyDescent="0.25">
      <c r="B72" s="31">
        <v>1</v>
      </c>
      <c r="C72" s="7">
        <v>2</v>
      </c>
      <c r="D72" s="127">
        <v>3</v>
      </c>
      <c r="E72" s="128"/>
      <c r="F72" s="8">
        <v>4</v>
      </c>
      <c r="G72" s="8">
        <v>5</v>
      </c>
      <c r="H72" s="8">
        <v>6</v>
      </c>
      <c r="I72" s="7">
        <v>7</v>
      </c>
      <c r="J72" s="7">
        <v>8</v>
      </c>
      <c r="K72" s="7">
        <v>9</v>
      </c>
      <c r="L72" s="87">
        <v>10</v>
      </c>
      <c r="M72" s="86"/>
      <c r="N72" s="86"/>
      <c r="O72" s="86"/>
      <c r="P72" s="86"/>
      <c r="Q72" s="86"/>
      <c r="R72" s="86"/>
      <c r="S72" s="86"/>
      <c r="T72" s="86"/>
      <c r="U72" s="86"/>
      <c r="V72" s="86"/>
      <c r="W72" s="86"/>
      <c r="X72" s="86"/>
      <c r="Y72" s="86"/>
      <c r="Z72" s="86"/>
      <c r="AA72" s="86"/>
    </row>
    <row r="73" spans="2:27" s="89" customFormat="1" ht="34.5" customHeight="1" x14ac:dyDescent="0.25">
      <c r="B73" s="63" t="s">
        <v>5</v>
      </c>
      <c r="C73" s="103" t="s">
        <v>9</v>
      </c>
      <c r="D73" s="125" t="s">
        <v>12</v>
      </c>
      <c r="E73" s="126"/>
      <c r="F73" s="103" t="s">
        <v>13</v>
      </c>
      <c r="G73" s="103" t="s">
        <v>14</v>
      </c>
      <c r="H73" s="104" t="s">
        <v>18</v>
      </c>
      <c r="I73" s="104" t="s">
        <v>17</v>
      </c>
      <c r="J73" s="105" t="s">
        <v>16</v>
      </c>
      <c r="K73" s="105" t="s">
        <v>19</v>
      </c>
      <c r="L73" s="33" t="s">
        <v>20</v>
      </c>
      <c r="M73" s="88"/>
      <c r="N73" s="88"/>
      <c r="O73" s="88"/>
      <c r="P73" s="88"/>
      <c r="Q73" s="88"/>
      <c r="R73" s="88"/>
      <c r="S73" s="88"/>
      <c r="T73" s="88"/>
      <c r="U73" s="88"/>
      <c r="V73" s="88"/>
      <c r="W73" s="88"/>
      <c r="X73" s="88"/>
      <c r="Y73" s="88"/>
      <c r="Z73" s="88"/>
      <c r="AA73" s="88"/>
    </row>
    <row r="74" spans="2:27" s="89" customFormat="1" ht="16.5" customHeight="1" x14ac:dyDescent="0.25">
      <c r="B74" s="67"/>
      <c r="C74" s="14" t="s">
        <v>10</v>
      </c>
      <c r="D74" s="14" t="s">
        <v>11</v>
      </c>
      <c r="E74" s="20"/>
      <c r="F74" s="14" t="s">
        <v>22</v>
      </c>
      <c r="G74" s="14" t="s">
        <v>23</v>
      </c>
      <c r="H74" s="15" t="s">
        <v>24</v>
      </c>
      <c r="I74" s="15" t="s">
        <v>24</v>
      </c>
      <c r="J74" s="16" t="s">
        <v>15</v>
      </c>
      <c r="K74" s="16" t="s">
        <v>15</v>
      </c>
      <c r="L74" s="17" t="s">
        <v>25</v>
      </c>
      <c r="M74" s="88"/>
      <c r="N74" s="88"/>
      <c r="O74" s="88"/>
      <c r="P74" s="88"/>
      <c r="Q74" s="88"/>
      <c r="R74" s="88"/>
      <c r="S74" s="88"/>
      <c r="T74" s="88"/>
      <c r="U74" s="88"/>
      <c r="V74" s="88"/>
      <c r="W74" s="88"/>
      <c r="X74" s="88"/>
      <c r="Y74" s="88"/>
      <c r="Z74" s="88"/>
      <c r="AA74" s="88"/>
    </row>
    <row r="75" spans="2:27" ht="16.5" customHeight="1" thickBot="1" x14ac:dyDescent="0.3">
      <c r="B75" s="117" t="s">
        <v>4</v>
      </c>
      <c r="C75" s="19">
        <f>SUM(C76:C81)</f>
        <v>0</v>
      </c>
      <c r="D75" s="2"/>
      <c r="E75" s="92" t="s">
        <v>32</v>
      </c>
      <c r="F75" s="20"/>
      <c r="G75" s="74" t="str">
        <f>IF(D75&gt;0,D75*L75*J75/100,"")</f>
        <v/>
      </c>
      <c r="H75" s="74" t="str">
        <f>IF(D75&gt;0,D75*L75*K75/100,"")</f>
        <v/>
      </c>
      <c r="I75" s="118" t="str">
        <f>IF(D75&gt;0,SUM(G75:H75),"")</f>
        <v/>
      </c>
      <c r="J75" s="118" t="str">
        <f>IF(D75&gt;0,ROUND(G82/I82*100,4),"")</f>
        <v/>
      </c>
      <c r="K75" s="118" t="str">
        <f>IF(D75&gt;0,100-J75,"")</f>
        <v/>
      </c>
      <c r="L75" s="32" t="str">
        <f>IF(D75&gt;0,ROUND(I82/D75,7),"")</f>
        <v/>
      </c>
      <c r="M75" s="86"/>
      <c r="N75" s="86"/>
      <c r="O75" s="86"/>
      <c r="P75" s="86"/>
      <c r="Q75" s="86"/>
      <c r="R75" s="86"/>
      <c r="S75" s="86"/>
      <c r="T75" s="86"/>
      <c r="U75" s="86"/>
      <c r="V75" s="86"/>
      <c r="W75" s="86"/>
      <c r="X75" s="86"/>
      <c r="Y75" s="86"/>
      <c r="Z75" s="86"/>
      <c r="AA75" s="86"/>
    </row>
    <row r="76" spans="2:27" ht="16.5" customHeight="1" x14ac:dyDescent="0.25">
      <c r="B76" s="64"/>
      <c r="C76" s="41"/>
      <c r="D76" s="119">
        <f>D75*(C76/100)</f>
        <v>0</v>
      </c>
      <c r="E76" s="45" t="s">
        <v>31</v>
      </c>
      <c r="F76" s="47"/>
      <c r="G76" s="121">
        <f>IF(E76="Nein",D76*F76,0)</f>
        <v>0</v>
      </c>
      <c r="H76" s="121">
        <f>IF(E76="Ja",D76*F76,0)</f>
        <v>0</v>
      </c>
      <c r="I76" s="72"/>
      <c r="J76" s="26"/>
      <c r="K76" s="26"/>
      <c r="L76" s="26"/>
      <c r="M76" s="86"/>
      <c r="N76" s="86"/>
      <c r="O76" s="86"/>
      <c r="P76" s="86"/>
      <c r="Q76" s="86"/>
      <c r="R76" s="86"/>
      <c r="S76" s="86"/>
      <c r="T76" s="86"/>
      <c r="U76" s="86"/>
      <c r="V76" s="86"/>
      <c r="W76" s="86"/>
      <c r="X76" s="86"/>
      <c r="Y76" s="86"/>
      <c r="Z76" s="86"/>
      <c r="AA76" s="86"/>
    </row>
    <row r="77" spans="2:27" ht="16.5" customHeight="1" x14ac:dyDescent="0.25">
      <c r="B77" s="65"/>
      <c r="C77" s="37"/>
      <c r="D77" s="19">
        <f>D75*(C77/100)</f>
        <v>0</v>
      </c>
      <c r="E77" s="46" t="s">
        <v>30</v>
      </c>
      <c r="F77" s="120"/>
      <c r="G77" s="121">
        <f t="shared" ref="G77:G81" si="8">IF(E77="Nein",D77*F77,0)</f>
        <v>0</v>
      </c>
      <c r="H77" s="121">
        <f>IF(E77="Ja",D77*F77,0)</f>
        <v>0</v>
      </c>
      <c r="I77" s="106"/>
      <c r="J77" s="26"/>
      <c r="K77" s="26"/>
      <c r="L77" s="26"/>
      <c r="M77" s="86"/>
      <c r="N77" s="86"/>
      <c r="O77" s="86"/>
      <c r="P77" s="86"/>
      <c r="Q77" s="86"/>
      <c r="R77" s="86"/>
      <c r="S77" s="86"/>
      <c r="T77" s="86"/>
      <c r="U77" s="86"/>
      <c r="V77" s="86"/>
      <c r="W77" s="86"/>
      <c r="X77" s="86"/>
      <c r="Y77" s="86"/>
      <c r="Z77" s="86"/>
      <c r="AA77" s="86"/>
    </row>
    <row r="78" spans="2:27" ht="16.5" customHeight="1" x14ac:dyDescent="0.25">
      <c r="B78" s="65"/>
      <c r="C78" s="37"/>
      <c r="D78" s="19">
        <f>D75*(C78/100)</f>
        <v>0</v>
      </c>
      <c r="E78" s="46" t="s">
        <v>30</v>
      </c>
      <c r="F78" s="120"/>
      <c r="G78" s="121">
        <f t="shared" si="8"/>
        <v>0</v>
      </c>
      <c r="H78" s="121">
        <f>IF(E78="Ja",D78*F78,0)</f>
        <v>0</v>
      </c>
      <c r="I78" s="106"/>
      <c r="J78" s="26"/>
      <c r="K78" s="26"/>
      <c r="L78" s="26"/>
      <c r="M78" s="86"/>
      <c r="N78" s="86"/>
      <c r="O78" s="86"/>
      <c r="P78" s="86"/>
      <c r="Q78" s="86"/>
      <c r="R78" s="86"/>
      <c r="S78" s="86"/>
      <c r="T78" s="86"/>
      <c r="U78" s="86"/>
      <c r="V78" s="86"/>
      <c r="W78" s="86"/>
      <c r="X78" s="86"/>
      <c r="Y78" s="86"/>
      <c r="Z78" s="86"/>
      <c r="AA78" s="86"/>
    </row>
    <row r="79" spans="2:27" ht="16.5" customHeight="1" x14ac:dyDescent="0.25">
      <c r="B79" s="65"/>
      <c r="C79" s="37"/>
      <c r="D79" s="19">
        <f>D75*(C79/100)</f>
        <v>0</v>
      </c>
      <c r="E79" s="46" t="s">
        <v>30</v>
      </c>
      <c r="F79" s="120"/>
      <c r="G79" s="121">
        <f t="shared" si="8"/>
        <v>0</v>
      </c>
      <c r="H79" s="121">
        <f>IF(E79="Ja",D79*F79,0)</f>
        <v>0</v>
      </c>
      <c r="I79" s="106"/>
      <c r="K79" s="86"/>
      <c r="L79" s="86"/>
      <c r="M79" s="86"/>
      <c r="N79" s="86"/>
      <c r="O79" s="86"/>
      <c r="P79" s="86"/>
      <c r="Q79" s="86"/>
      <c r="R79" s="86"/>
      <c r="S79" s="86"/>
      <c r="T79" s="86"/>
      <c r="U79" s="86"/>
      <c r="V79" s="86"/>
      <c r="W79" s="86"/>
      <c r="X79" s="86"/>
    </row>
    <row r="80" spans="2:27" ht="16.5" customHeight="1" x14ac:dyDescent="0.25">
      <c r="B80" s="65"/>
      <c r="C80" s="43"/>
      <c r="D80" s="19">
        <f>D75*(C80/100)</f>
        <v>0</v>
      </c>
      <c r="E80" s="46" t="s">
        <v>30</v>
      </c>
      <c r="F80" s="47"/>
      <c r="G80" s="121">
        <f t="shared" si="8"/>
        <v>0</v>
      </c>
      <c r="H80" s="121">
        <f t="shared" ref="H80:H81" si="9">IF(E80="Ja",D80*F80,0)</f>
        <v>0</v>
      </c>
      <c r="I80" s="106"/>
      <c r="K80" s="86"/>
      <c r="L80" s="86"/>
      <c r="M80" s="86"/>
      <c r="N80" s="86"/>
      <c r="O80" s="86"/>
      <c r="P80" s="86"/>
      <c r="Q80" s="86"/>
      <c r="R80" s="86"/>
      <c r="S80" s="86"/>
      <c r="T80" s="86"/>
      <c r="U80" s="86"/>
      <c r="V80" s="86"/>
      <c r="W80" s="86"/>
      <c r="X80" s="86"/>
    </row>
    <row r="81" spans="2:27" ht="16.5" customHeight="1" thickBot="1" x14ac:dyDescent="0.3">
      <c r="B81" s="66"/>
      <c r="C81" s="44"/>
      <c r="D81" s="21">
        <f>D75*(C81/100)</f>
        <v>0</v>
      </c>
      <c r="E81" s="48" t="s">
        <v>30</v>
      </c>
      <c r="F81" s="49"/>
      <c r="G81" s="121">
        <f t="shared" si="8"/>
        <v>0</v>
      </c>
      <c r="H81" s="121">
        <f t="shared" si="9"/>
        <v>0</v>
      </c>
      <c r="I81" s="106"/>
      <c r="J81" s="26"/>
      <c r="K81" s="86"/>
      <c r="L81" s="86"/>
      <c r="M81" s="86"/>
      <c r="N81" s="86"/>
      <c r="O81" s="86"/>
      <c r="P81" s="86"/>
      <c r="Q81" s="86"/>
      <c r="R81" s="86"/>
      <c r="S81" s="86"/>
      <c r="T81" s="86"/>
      <c r="U81" s="86"/>
      <c r="V81" s="86"/>
      <c r="W81" s="86"/>
      <c r="X81" s="86"/>
    </row>
    <row r="82" spans="2:27" ht="24" customHeight="1" thickBot="1" x14ac:dyDescent="0.3">
      <c r="G82" s="93">
        <f>SUM(G76:G81)</f>
        <v>0</v>
      </c>
      <c r="H82" s="93">
        <f>SUM(H76:H81)</f>
        <v>0</v>
      </c>
      <c r="I82" s="93">
        <f>SUM(G82:H82)</f>
        <v>0</v>
      </c>
      <c r="K82" s="4"/>
      <c r="L82" s="4"/>
    </row>
    <row r="83" spans="2:27" ht="16.5" customHeight="1" thickBot="1" x14ac:dyDescent="0.3">
      <c r="B83" s="152" t="s">
        <v>26</v>
      </c>
      <c r="C83" s="153"/>
      <c r="D83" s="153"/>
      <c r="E83" s="153"/>
      <c r="F83" s="153"/>
      <c r="G83" s="153"/>
      <c r="H83" s="153"/>
      <c r="I83" s="153"/>
      <c r="J83" s="153"/>
      <c r="K83" s="153"/>
      <c r="L83" s="154"/>
    </row>
    <row r="84" spans="2:27" ht="7.5" customHeight="1" thickBot="1" x14ac:dyDescent="0.3"/>
    <row r="85" spans="2:27" ht="16.5" customHeight="1" x14ac:dyDescent="0.25">
      <c r="B85" s="31">
        <v>1</v>
      </c>
      <c r="C85" s="7">
        <v>2</v>
      </c>
      <c r="D85" s="127">
        <v>3</v>
      </c>
      <c r="E85" s="128"/>
      <c r="F85" s="8">
        <v>4</v>
      </c>
      <c r="G85" s="8">
        <v>5</v>
      </c>
      <c r="H85" s="8">
        <v>6</v>
      </c>
      <c r="I85" s="7">
        <v>7</v>
      </c>
      <c r="J85" s="7">
        <v>8</v>
      </c>
      <c r="K85" s="7">
        <v>9</v>
      </c>
      <c r="L85" s="87">
        <v>10</v>
      </c>
      <c r="M85" s="86"/>
      <c r="N85" s="86"/>
      <c r="O85" s="86"/>
      <c r="P85" s="86"/>
      <c r="Q85" s="86"/>
      <c r="R85" s="86"/>
      <c r="S85" s="86"/>
      <c r="T85" s="86"/>
      <c r="U85" s="86"/>
      <c r="V85" s="86"/>
      <c r="W85" s="86"/>
      <c r="X85" s="86"/>
      <c r="Y85" s="86"/>
      <c r="Z85" s="86"/>
      <c r="AA85" s="86"/>
    </row>
    <row r="86" spans="2:27" s="89" customFormat="1" ht="34.5" customHeight="1" x14ac:dyDescent="0.25">
      <c r="B86" s="63" t="s">
        <v>5</v>
      </c>
      <c r="C86" s="103" t="s">
        <v>9</v>
      </c>
      <c r="D86" s="125" t="s">
        <v>12</v>
      </c>
      <c r="E86" s="126"/>
      <c r="F86" s="103" t="s">
        <v>13</v>
      </c>
      <c r="G86" s="103" t="s">
        <v>14</v>
      </c>
      <c r="H86" s="104" t="s">
        <v>18</v>
      </c>
      <c r="I86" s="104" t="s">
        <v>17</v>
      </c>
      <c r="J86" s="105" t="s">
        <v>16</v>
      </c>
      <c r="K86" s="105" t="s">
        <v>19</v>
      </c>
      <c r="L86" s="33" t="s">
        <v>20</v>
      </c>
      <c r="M86" s="88"/>
      <c r="N86" s="88"/>
      <c r="O86" s="88"/>
      <c r="P86" s="88"/>
      <c r="Q86" s="88"/>
      <c r="R86" s="88"/>
      <c r="S86" s="88"/>
      <c r="T86" s="88"/>
      <c r="U86" s="88"/>
      <c r="V86" s="88"/>
      <c r="W86" s="88"/>
      <c r="X86" s="88"/>
      <c r="Y86" s="88"/>
      <c r="Z86" s="88"/>
      <c r="AA86" s="88"/>
    </row>
    <row r="87" spans="2:27" s="89" customFormat="1" ht="16.5" customHeight="1" x14ac:dyDescent="0.25">
      <c r="B87" s="67"/>
      <c r="C87" s="14" t="s">
        <v>10</v>
      </c>
      <c r="D87" s="14" t="s">
        <v>11</v>
      </c>
      <c r="E87" s="20"/>
      <c r="F87" s="14" t="s">
        <v>22</v>
      </c>
      <c r="G87" s="14" t="s">
        <v>23</v>
      </c>
      <c r="H87" s="15" t="s">
        <v>24</v>
      </c>
      <c r="I87" s="15" t="s">
        <v>24</v>
      </c>
      <c r="J87" s="16" t="s">
        <v>15</v>
      </c>
      <c r="K87" s="16" t="s">
        <v>15</v>
      </c>
      <c r="L87" s="17" t="s">
        <v>25</v>
      </c>
      <c r="M87" s="88"/>
      <c r="N87" s="88"/>
      <c r="O87" s="88"/>
      <c r="P87" s="88"/>
      <c r="Q87" s="88"/>
      <c r="R87" s="88"/>
      <c r="S87" s="88"/>
      <c r="T87" s="88"/>
      <c r="U87" s="88"/>
      <c r="V87" s="88"/>
      <c r="W87" s="88"/>
      <c r="X87" s="88"/>
      <c r="Y87" s="88"/>
      <c r="Z87" s="88"/>
      <c r="AA87" s="88"/>
    </row>
    <row r="88" spans="2:27" ht="16.5" customHeight="1" thickBot="1" x14ac:dyDescent="0.3">
      <c r="B88" s="117" t="s">
        <v>4</v>
      </c>
      <c r="C88" s="19">
        <f>SUM(C89:C94)</f>
        <v>0</v>
      </c>
      <c r="D88" s="2"/>
      <c r="E88" s="92" t="s">
        <v>32</v>
      </c>
      <c r="F88" s="20"/>
      <c r="G88" s="74" t="str">
        <f>IF(D88&gt;0,D88*L88*J88/100,"")</f>
        <v/>
      </c>
      <c r="H88" s="74" t="str">
        <f>IF(D88&gt;0,D88*L88*K88/100,"")</f>
        <v/>
      </c>
      <c r="I88" s="118" t="str">
        <f>IF(D88&gt;0,SUM(G88:H88),"")</f>
        <v/>
      </c>
      <c r="J88" s="118" t="str">
        <f>IF(D88&gt;0,ROUND(G95/I95*100,4),"")</f>
        <v/>
      </c>
      <c r="K88" s="118" t="str">
        <f>IF(D88&gt;0,100-J88,"")</f>
        <v/>
      </c>
      <c r="L88" s="32" t="str">
        <f>IF(D88&gt;0,ROUND(I95/D88,7),"")</f>
        <v/>
      </c>
      <c r="M88" s="86"/>
      <c r="N88" s="86"/>
      <c r="O88" s="86"/>
      <c r="P88" s="86"/>
      <c r="Q88" s="86"/>
      <c r="R88" s="86"/>
      <c r="S88" s="86"/>
      <c r="T88" s="86"/>
      <c r="U88" s="86"/>
      <c r="V88" s="86"/>
      <c r="W88" s="86"/>
      <c r="X88" s="86"/>
      <c r="Y88" s="86"/>
      <c r="Z88" s="86"/>
      <c r="AA88" s="86"/>
    </row>
    <row r="89" spans="2:27" ht="16.5" customHeight="1" x14ac:dyDescent="0.25">
      <c r="B89" s="64"/>
      <c r="C89" s="41"/>
      <c r="D89" s="119">
        <f>D88*(C89/100)</f>
        <v>0</v>
      </c>
      <c r="E89" s="45" t="s">
        <v>31</v>
      </c>
      <c r="F89" s="47"/>
      <c r="G89" s="121">
        <f>IF(E89="Nein",D89*F89,0)</f>
        <v>0</v>
      </c>
      <c r="H89" s="121">
        <f>IF(E89="Ja",D89*F89,0)</f>
        <v>0</v>
      </c>
      <c r="I89" s="72"/>
      <c r="J89" s="26"/>
      <c r="K89" s="26"/>
      <c r="L89" s="26"/>
      <c r="M89" s="86"/>
      <c r="N89" s="86"/>
      <c r="O89" s="86"/>
      <c r="P89" s="86"/>
      <c r="Q89" s="86"/>
      <c r="R89" s="86"/>
      <c r="S89" s="86"/>
      <c r="T89" s="86"/>
      <c r="U89" s="86"/>
      <c r="V89" s="86"/>
      <c r="W89" s="86"/>
      <c r="X89" s="86"/>
      <c r="Y89" s="86"/>
      <c r="Z89" s="86"/>
      <c r="AA89" s="86"/>
    </row>
    <row r="90" spans="2:27" ht="16.5" customHeight="1" x14ac:dyDescent="0.25">
      <c r="B90" s="65"/>
      <c r="C90" s="37"/>
      <c r="D90" s="19">
        <f>D88*(C90/100)</f>
        <v>0</v>
      </c>
      <c r="E90" s="46" t="s">
        <v>30</v>
      </c>
      <c r="F90" s="120"/>
      <c r="G90" s="121">
        <f t="shared" ref="G90:G94" si="10">IF(E90="Nein",D90*F90,0)</f>
        <v>0</v>
      </c>
      <c r="H90" s="121">
        <f>IF(E90="Ja",D90*F90,0)</f>
        <v>0</v>
      </c>
      <c r="I90" s="106"/>
      <c r="J90" s="26"/>
      <c r="K90" s="26"/>
      <c r="L90" s="26"/>
      <c r="M90" s="86"/>
      <c r="N90" s="86"/>
      <c r="O90" s="86"/>
      <c r="P90" s="86"/>
      <c r="Q90" s="86"/>
      <c r="R90" s="86"/>
      <c r="S90" s="86"/>
      <c r="T90" s="86"/>
      <c r="U90" s="86"/>
      <c r="V90" s="86"/>
      <c r="W90" s="86"/>
      <c r="X90" s="86"/>
      <c r="Y90" s="86"/>
      <c r="Z90" s="86"/>
      <c r="AA90" s="86"/>
    </row>
    <row r="91" spans="2:27" ht="16.5" customHeight="1" x14ac:dyDescent="0.25">
      <c r="B91" s="65"/>
      <c r="C91" s="37"/>
      <c r="D91" s="19">
        <f>D88*(C91/100)</f>
        <v>0</v>
      </c>
      <c r="E91" s="46" t="s">
        <v>30</v>
      </c>
      <c r="F91" s="120"/>
      <c r="G91" s="121">
        <f t="shared" si="10"/>
        <v>0</v>
      </c>
      <c r="H91" s="121">
        <f>IF(E91="Ja",D91*F91,0)</f>
        <v>0</v>
      </c>
      <c r="I91" s="106"/>
      <c r="J91" s="26"/>
      <c r="K91" s="26"/>
      <c r="L91" s="26"/>
      <c r="M91" s="86"/>
      <c r="N91" s="86"/>
      <c r="O91" s="86"/>
      <c r="P91" s="86"/>
      <c r="Q91" s="86"/>
      <c r="R91" s="86"/>
      <c r="S91" s="86"/>
      <c r="T91" s="86"/>
      <c r="U91" s="86"/>
      <c r="V91" s="86"/>
      <c r="W91" s="86"/>
      <c r="X91" s="86"/>
      <c r="Y91" s="86"/>
      <c r="Z91" s="86"/>
      <c r="AA91" s="86"/>
    </row>
    <row r="92" spans="2:27" ht="16.5" customHeight="1" x14ac:dyDescent="0.25">
      <c r="B92" s="65"/>
      <c r="C92" s="37"/>
      <c r="D92" s="19">
        <f>D88*(C92/100)</f>
        <v>0</v>
      </c>
      <c r="E92" s="46" t="s">
        <v>30</v>
      </c>
      <c r="F92" s="120"/>
      <c r="G92" s="121">
        <f t="shared" si="10"/>
        <v>0</v>
      </c>
      <c r="H92" s="121">
        <f>IF(E92="Ja",D92*F92,0)</f>
        <v>0</v>
      </c>
      <c r="I92" s="106"/>
      <c r="K92" s="86"/>
      <c r="L92" s="86"/>
      <c r="M92" s="86"/>
      <c r="N92" s="86"/>
      <c r="O92" s="86"/>
      <c r="P92" s="86"/>
      <c r="Q92" s="86"/>
      <c r="R92" s="86"/>
      <c r="S92" s="86"/>
      <c r="T92" s="86"/>
      <c r="U92" s="86"/>
      <c r="V92" s="86"/>
      <c r="W92" s="86"/>
      <c r="X92" s="86"/>
    </row>
    <row r="93" spans="2:27" ht="16.5" customHeight="1" x14ac:dyDescent="0.25">
      <c r="B93" s="65"/>
      <c r="C93" s="43"/>
      <c r="D93" s="19">
        <f>D88*(C93/100)</f>
        <v>0</v>
      </c>
      <c r="E93" s="46" t="s">
        <v>30</v>
      </c>
      <c r="F93" s="47"/>
      <c r="G93" s="121">
        <f t="shared" si="10"/>
        <v>0</v>
      </c>
      <c r="H93" s="121">
        <f t="shared" ref="H93:H94" si="11">IF(E93="Ja",D93*F93,0)</f>
        <v>0</v>
      </c>
      <c r="I93" s="106"/>
      <c r="K93" s="86"/>
      <c r="L93" s="86"/>
      <c r="M93" s="86"/>
      <c r="N93" s="86"/>
      <c r="O93" s="86"/>
      <c r="P93" s="86"/>
      <c r="Q93" s="86"/>
      <c r="R93" s="86"/>
      <c r="S93" s="86"/>
      <c r="T93" s="86"/>
      <c r="U93" s="86"/>
      <c r="V93" s="86"/>
      <c r="W93" s="86"/>
      <c r="X93" s="86"/>
    </row>
    <row r="94" spans="2:27" ht="16.5" customHeight="1" thickBot="1" x14ac:dyDescent="0.3">
      <c r="B94" s="66"/>
      <c r="C94" s="44"/>
      <c r="D94" s="21">
        <f>D88*(C94/100)</f>
        <v>0</v>
      </c>
      <c r="E94" s="48" t="s">
        <v>30</v>
      </c>
      <c r="F94" s="49"/>
      <c r="G94" s="121">
        <f t="shared" si="10"/>
        <v>0</v>
      </c>
      <c r="H94" s="121">
        <f t="shared" si="11"/>
        <v>0</v>
      </c>
      <c r="I94" s="106"/>
      <c r="J94" s="26"/>
      <c r="K94" s="86"/>
      <c r="L94" s="86"/>
      <c r="M94" s="86"/>
      <c r="N94" s="86"/>
      <c r="O94" s="86"/>
      <c r="P94" s="86"/>
      <c r="Q94" s="86"/>
      <c r="R94" s="86"/>
      <c r="S94" s="86"/>
      <c r="T94" s="86"/>
      <c r="U94" s="86"/>
      <c r="V94" s="86"/>
      <c r="W94" s="86"/>
      <c r="X94" s="86"/>
    </row>
    <row r="95" spans="2:27" ht="24" customHeight="1" thickBot="1" x14ac:dyDescent="0.3">
      <c r="G95" s="93">
        <f>SUM(G89:G94)</f>
        <v>0</v>
      </c>
      <c r="H95" s="93">
        <f>SUM(H89:H94)</f>
        <v>0</v>
      </c>
      <c r="I95" s="93">
        <f>SUM(G95:H95)</f>
        <v>0</v>
      </c>
      <c r="K95" s="4"/>
      <c r="L95" s="4"/>
    </row>
    <row r="96" spans="2:27" ht="16.5" customHeight="1" thickBot="1" x14ac:dyDescent="0.3">
      <c r="B96" s="152" t="s">
        <v>26</v>
      </c>
      <c r="C96" s="153"/>
      <c r="D96" s="153"/>
      <c r="E96" s="153"/>
      <c r="F96" s="153"/>
      <c r="G96" s="153"/>
      <c r="H96" s="153"/>
      <c r="I96" s="153"/>
      <c r="J96" s="153"/>
      <c r="K96" s="153"/>
      <c r="L96" s="154"/>
    </row>
    <row r="97" spans="2:27" ht="7.5" customHeight="1" thickBot="1" x14ac:dyDescent="0.3"/>
    <row r="98" spans="2:27" ht="16.5" customHeight="1" x14ac:dyDescent="0.25">
      <c r="B98" s="31">
        <v>1</v>
      </c>
      <c r="C98" s="7">
        <v>2</v>
      </c>
      <c r="D98" s="127">
        <v>3</v>
      </c>
      <c r="E98" s="128"/>
      <c r="F98" s="8">
        <v>4</v>
      </c>
      <c r="G98" s="8">
        <v>5</v>
      </c>
      <c r="H98" s="8">
        <v>6</v>
      </c>
      <c r="I98" s="7">
        <v>7</v>
      </c>
      <c r="J98" s="7">
        <v>8</v>
      </c>
      <c r="K98" s="7">
        <v>9</v>
      </c>
      <c r="L98" s="87">
        <v>10</v>
      </c>
      <c r="M98" s="86"/>
      <c r="N98" s="86"/>
      <c r="O98" s="86"/>
      <c r="P98" s="86"/>
      <c r="Q98" s="86"/>
      <c r="R98" s="86"/>
      <c r="S98" s="86"/>
      <c r="T98" s="86"/>
      <c r="U98" s="86"/>
      <c r="V98" s="86"/>
      <c r="W98" s="86"/>
      <c r="X98" s="86"/>
      <c r="Y98" s="86"/>
      <c r="Z98" s="86"/>
      <c r="AA98" s="86"/>
    </row>
    <row r="99" spans="2:27" s="89" customFormat="1" ht="34.5" customHeight="1" x14ac:dyDescent="0.25">
      <c r="B99" s="63" t="s">
        <v>5</v>
      </c>
      <c r="C99" s="103" t="s">
        <v>9</v>
      </c>
      <c r="D99" s="125" t="s">
        <v>12</v>
      </c>
      <c r="E99" s="126"/>
      <c r="F99" s="103" t="s">
        <v>13</v>
      </c>
      <c r="G99" s="103" t="s">
        <v>14</v>
      </c>
      <c r="H99" s="104" t="s">
        <v>18</v>
      </c>
      <c r="I99" s="104" t="s">
        <v>17</v>
      </c>
      <c r="J99" s="105" t="s">
        <v>16</v>
      </c>
      <c r="K99" s="105" t="s">
        <v>19</v>
      </c>
      <c r="L99" s="33" t="s">
        <v>20</v>
      </c>
      <c r="M99" s="88"/>
      <c r="N99" s="88"/>
      <c r="O99" s="88"/>
      <c r="P99" s="88"/>
      <c r="Q99" s="88"/>
      <c r="R99" s="88"/>
      <c r="S99" s="88"/>
      <c r="T99" s="88"/>
      <c r="U99" s="88"/>
      <c r="V99" s="88"/>
      <c r="W99" s="88"/>
      <c r="X99" s="88"/>
      <c r="Y99" s="88"/>
      <c r="Z99" s="88"/>
      <c r="AA99" s="88"/>
    </row>
    <row r="100" spans="2:27" s="89" customFormat="1" ht="16.5" customHeight="1" x14ac:dyDescent="0.25">
      <c r="B100" s="67"/>
      <c r="C100" s="14" t="s">
        <v>10</v>
      </c>
      <c r="D100" s="14" t="s">
        <v>11</v>
      </c>
      <c r="E100" s="20"/>
      <c r="F100" s="14" t="s">
        <v>22</v>
      </c>
      <c r="G100" s="14" t="s">
        <v>23</v>
      </c>
      <c r="H100" s="15" t="s">
        <v>24</v>
      </c>
      <c r="I100" s="15" t="s">
        <v>24</v>
      </c>
      <c r="J100" s="16" t="s">
        <v>15</v>
      </c>
      <c r="K100" s="16" t="s">
        <v>15</v>
      </c>
      <c r="L100" s="17" t="s">
        <v>25</v>
      </c>
      <c r="M100" s="88"/>
      <c r="N100" s="88"/>
      <c r="O100" s="88"/>
      <c r="P100" s="88"/>
      <c r="Q100" s="88"/>
      <c r="R100" s="88"/>
      <c r="S100" s="88"/>
      <c r="T100" s="88"/>
      <c r="U100" s="88"/>
      <c r="V100" s="88"/>
      <c r="W100" s="88"/>
      <c r="X100" s="88"/>
      <c r="Y100" s="88"/>
      <c r="Z100" s="88"/>
      <c r="AA100" s="88"/>
    </row>
    <row r="101" spans="2:27" ht="16.5" customHeight="1" thickBot="1" x14ac:dyDescent="0.3">
      <c r="B101" s="117" t="s">
        <v>4</v>
      </c>
      <c r="C101" s="19">
        <f>SUM(C102:C107)</f>
        <v>0</v>
      </c>
      <c r="D101" s="2"/>
      <c r="E101" s="92" t="s">
        <v>32</v>
      </c>
      <c r="F101" s="20"/>
      <c r="G101" s="74" t="str">
        <f>IF(D101&gt;0,D101*L101*J101/100,"")</f>
        <v/>
      </c>
      <c r="H101" s="74" t="str">
        <f>IF(D101&gt;0,D101*L101*K101/100,"")</f>
        <v/>
      </c>
      <c r="I101" s="118" t="str">
        <f>IF(D101&gt;0,SUM(G101:H101),"")</f>
        <v/>
      </c>
      <c r="J101" s="118" t="str">
        <f>IF(D101&gt;0,ROUND(G108/I108*100,4),"")</f>
        <v/>
      </c>
      <c r="K101" s="118" t="str">
        <f>IF(D101&gt;0,100-J101,"")</f>
        <v/>
      </c>
      <c r="L101" s="32" t="str">
        <f>IF(D101&gt;0,ROUND(I108/D101,7),"")</f>
        <v/>
      </c>
      <c r="M101" s="86"/>
      <c r="N101" s="86"/>
      <c r="O101" s="86"/>
      <c r="P101" s="86"/>
      <c r="Q101" s="86"/>
      <c r="R101" s="86"/>
      <c r="S101" s="86"/>
      <c r="T101" s="86"/>
      <c r="U101" s="86"/>
      <c r="V101" s="86"/>
      <c r="W101" s="86"/>
      <c r="X101" s="86"/>
      <c r="Y101" s="86"/>
      <c r="Z101" s="86"/>
      <c r="AA101" s="86"/>
    </row>
    <row r="102" spans="2:27" ht="16.5" customHeight="1" x14ac:dyDescent="0.25">
      <c r="B102" s="64"/>
      <c r="C102" s="41"/>
      <c r="D102" s="119">
        <f>D101*(C102/100)</f>
        <v>0</v>
      </c>
      <c r="E102" s="45" t="s">
        <v>31</v>
      </c>
      <c r="F102" s="47"/>
      <c r="G102" s="121">
        <f>IF(E102="Nein",D102*F102,0)</f>
        <v>0</v>
      </c>
      <c r="H102" s="121">
        <f>IF(E102="Ja",D102*F102,0)</f>
        <v>0</v>
      </c>
      <c r="I102" s="72"/>
      <c r="J102" s="26"/>
      <c r="K102" s="26"/>
      <c r="L102" s="26"/>
      <c r="M102" s="86"/>
      <c r="N102" s="86"/>
      <c r="O102" s="86"/>
      <c r="P102" s="86"/>
      <c r="Q102" s="86"/>
      <c r="R102" s="86"/>
      <c r="S102" s="86"/>
      <c r="T102" s="86"/>
      <c r="U102" s="86"/>
      <c r="V102" s="86"/>
      <c r="W102" s="86"/>
      <c r="X102" s="86"/>
      <c r="Y102" s="86"/>
      <c r="Z102" s="86"/>
      <c r="AA102" s="86"/>
    </row>
    <row r="103" spans="2:27" ht="16.5" customHeight="1" x14ac:dyDescent="0.25">
      <c r="B103" s="65"/>
      <c r="C103" s="37"/>
      <c r="D103" s="19">
        <f>D101*(C103/100)</f>
        <v>0</v>
      </c>
      <c r="E103" s="46" t="s">
        <v>30</v>
      </c>
      <c r="F103" s="120"/>
      <c r="G103" s="121">
        <f t="shared" ref="G103:G107" si="12">IF(E103="Nein",D103*F103,0)</f>
        <v>0</v>
      </c>
      <c r="H103" s="121">
        <f>IF(E103="Ja",D103*F103,0)</f>
        <v>0</v>
      </c>
      <c r="I103" s="106"/>
      <c r="J103" s="26"/>
      <c r="K103" s="26"/>
      <c r="L103" s="26"/>
      <c r="M103" s="86"/>
      <c r="N103" s="86"/>
      <c r="O103" s="86"/>
      <c r="P103" s="86"/>
      <c r="Q103" s="86"/>
      <c r="R103" s="86"/>
      <c r="S103" s="86"/>
      <c r="T103" s="86"/>
      <c r="U103" s="86"/>
      <c r="V103" s="86"/>
      <c r="W103" s="86"/>
      <c r="X103" s="86"/>
      <c r="Y103" s="86"/>
      <c r="Z103" s="86"/>
      <c r="AA103" s="86"/>
    </row>
    <row r="104" spans="2:27" ht="16.5" customHeight="1" x14ac:dyDescent="0.25">
      <c r="B104" s="65"/>
      <c r="C104" s="37"/>
      <c r="D104" s="19">
        <f>D101*(C104/100)</f>
        <v>0</v>
      </c>
      <c r="E104" s="46" t="s">
        <v>30</v>
      </c>
      <c r="F104" s="120"/>
      <c r="G104" s="121">
        <f t="shared" si="12"/>
        <v>0</v>
      </c>
      <c r="H104" s="121">
        <f>IF(E104="Ja",D104*F104,0)</f>
        <v>0</v>
      </c>
      <c r="I104" s="106"/>
      <c r="J104" s="26"/>
      <c r="K104" s="26"/>
      <c r="L104" s="26"/>
      <c r="M104" s="86"/>
      <c r="N104" s="86"/>
      <c r="O104" s="86"/>
      <c r="P104" s="86"/>
      <c r="Q104" s="86"/>
      <c r="R104" s="86"/>
      <c r="S104" s="86"/>
      <c r="T104" s="86"/>
      <c r="U104" s="86"/>
      <c r="V104" s="86"/>
      <c r="W104" s="86"/>
      <c r="X104" s="86"/>
      <c r="Y104" s="86"/>
      <c r="Z104" s="86"/>
      <c r="AA104" s="86"/>
    </row>
    <row r="105" spans="2:27" ht="16.5" customHeight="1" x14ac:dyDescent="0.25">
      <c r="B105" s="65"/>
      <c r="C105" s="37"/>
      <c r="D105" s="19">
        <f>D101*(C105/100)</f>
        <v>0</v>
      </c>
      <c r="E105" s="46" t="s">
        <v>30</v>
      </c>
      <c r="F105" s="120"/>
      <c r="G105" s="121">
        <f t="shared" si="12"/>
        <v>0</v>
      </c>
      <c r="H105" s="121">
        <f>IF(E105="Ja",D105*F105,0)</f>
        <v>0</v>
      </c>
      <c r="I105" s="106"/>
      <c r="K105" s="86"/>
      <c r="L105" s="86"/>
      <c r="M105" s="86"/>
      <c r="N105" s="86"/>
      <c r="O105" s="86"/>
      <c r="P105" s="86"/>
      <c r="Q105" s="86"/>
      <c r="R105" s="86"/>
      <c r="S105" s="86"/>
      <c r="T105" s="86"/>
      <c r="U105" s="86"/>
      <c r="V105" s="86"/>
      <c r="W105" s="86"/>
      <c r="X105" s="86"/>
    </row>
    <row r="106" spans="2:27" ht="16.5" customHeight="1" x14ac:dyDescent="0.25">
      <c r="B106" s="65"/>
      <c r="C106" s="43"/>
      <c r="D106" s="19">
        <f>D101*(C106/100)</f>
        <v>0</v>
      </c>
      <c r="E106" s="46" t="s">
        <v>30</v>
      </c>
      <c r="F106" s="47"/>
      <c r="G106" s="121">
        <f t="shared" si="12"/>
        <v>0</v>
      </c>
      <c r="H106" s="121">
        <f t="shared" ref="H106:H107" si="13">IF(E106="Ja",D106*F106,0)</f>
        <v>0</v>
      </c>
      <c r="I106" s="106"/>
      <c r="K106" s="86"/>
      <c r="L106" s="86"/>
      <c r="M106" s="86"/>
      <c r="N106" s="86"/>
      <c r="O106" s="86"/>
      <c r="P106" s="86"/>
      <c r="Q106" s="86"/>
      <c r="R106" s="86"/>
      <c r="S106" s="86"/>
      <c r="T106" s="86"/>
      <c r="U106" s="86"/>
      <c r="V106" s="86"/>
      <c r="W106" s="86"/>
      <c r="X106" s="86"/>
    </row>
    <row r="107" spans="2:27" ht="16.5" customHeight="1" thickBot="1" x14ac:dyDescent="0.3">
      <c r="B107" s="66"/>
      <c r="C107" s="44"/>
      <c r="D107" s="21">
        <f>D101*(C107/100)</f>
        <v>0</v>
      </c>
      <c r="E107" s="48" t="s">
        <v>30</v>
      </c>
      <c r="F107" s="49"/>
      <c r="G107" s="121">
        <f t="shared" si="12"/>
        <v>0</v>
      </c>
      <c r="H107" s="121">
        <f t="shared" si="13"/>
        <v>0</v>
      </c>
      <c r="I107" s="106"/>
      <c r="J107" s="26"/>
      <c r="K107" s="86"/>
      <c r="L107" s="86"/>
      <c r="M107" s="86"/>
      <c r="N107" s="86"/>
      <c r="O107" s="86"/>
      <c r="P107" s="86"/>
      <c r="Q107" s="86"/>
      <c r="R107" s="86"/>
      <c r="S107" s="86"/>
      <c r="T107" s="86"/>
      <c r="U107" s="86"/>
      <c r="V107" s="86"/>
      <c r="W107" s="86"/>
      <c r="X107" s="86"/>
    </row>
    <row r="108" spans="2:27" ht="24" customHeight="1" thickBot="1" x14ac:dyDescent="0.3">
      <c r="G108" s="93">
        <f>SUM(G102:G107)</f>
        <v>0</v>
      </c>
      <c r="H108" s="93">
        <f>SUM(H102:H107)</f>
        <v>0</v>
      </c>
      <c r="I108" s="93">
        <f>SUM(G108:H108)</f>
        <v>0</v>
      </c>
      <c r="K108" s="4"/>
      <c r="L108" s="4"/>
    </row>
    <row r="109" spans="2:27" ht="16.5" customHeight="1" thickBot="1" x14ac:dyDescent="0.3">
      <c r="B109" s="152" t="s">
        <v>26</v>
      </c>
      <c r="C109" s="153"/>
      <c r="D109" s="153"/>
      <c r="E109" s="153"/>
      <c r="F109" s="153"/>
      <c r="G109" s="153"/>
      <c r="H109" s="153"/>
      <c r="I109" s="153"/>
      <c r="J109" s="153"/>
      <c r="K109" s="153"/>
      <c r="L109" s="154"/>
    </row>
    <row r="110" spans="2:27" ht="7.5" customHeight="1" thickBot="1" x14ac:dyDescent="0.3"/>
    <row r="111" spans="2:27" ht="16.5" customHeight="1" x14ac:dyDescent="0.25">
      <c r="B111" s="31">
        <v>1</v>
      </c>
      <c r="C111" s="7">
        <v>2</v>
      </c>
      <c r="D111" s="127">
        <v>3</v>
      </c>
      <c r="E111" s="128"/>
      <c r="F111" s="8">
        <v>4</v>
      </c>
      <c r="G111" s="8">
        <v>5</v>
      </c>
      <c r="H111" s="8">
        <v>6</v>
      </c>
      <c r="I111" s="7">
        <v>7</v>
      </c>
      <c r="J111" s="7">
        <v>8</v>
      </c>
      <c r="K111" s="7">
        <v>9</v>
      </c>
      <c r="L111" s="87">
        <v>10</v>
      </c>
      <c r="M111" s="86"/>
      <c r="N111" s="86"/>
      <c r="O111" s="86"/>
      <c r="P111" s="86"/>
      <c r="Q111" s="86"/>
      <c r="R111" s="86"/>
      <c r="S111" s="86"/>
      <c r="T111" s="86"/>
      <c r="U111" s="86"/>
      <c r="V111" s="86"/>
      <c r="W111" s="86"/>
      <c r="X111" s="86"/>
      <c r="Y111" s="86"/>
      <c r="Z111" s="86"/>
      <c r="AA111" s="86"/>
    </row>
    <row r="112" spans="2:27" s="89" customFormat="1" ht="34.5" customHeight="1" x14ac:dyDescent="0.25">
      <c r="B112" s="63" t="s">
        <v>5</v>
      </c>
      <c r="C112" s="103" t="s">
        <v>9</v>
      </c>
      <c r="D112" s="125" t="s">
        <v>12</v>
      </c>
      <c r="E112" s="126"/>
      <c r="F112" s="103" t="s">
        <v>13</v>
      </c>
      <c r="G112" s="103" t="s">
        <v>14</v>
      </c>
      <c r="H112" s="104" t="s">
        <v>18</v>
      </c>
      <c r="I112" s="104" t="s">
        <v>17</v>
      </c>
      <c r="J112" s="105" t="s">
        <v>16</v>
      </c>
      <c r="K112" s="105" t="s">
        <v>19</v>
      </c>
      <c r="L112" s="33" t="s">
        <v>20</v>
      </c>
      <c r="M112" s="88"/>
      <c r="N112" s="88"/>
      <c r="O112" s="88"/>
      <c r="P112" s="88"/>
      <c r="Q112" s="88"/>
      <c r="R112" s="88"/>
      <c r="S112" s="88"/>
      <c r="T112" s="88"/>
      <c r="U112" s="88"/>
      <c r="V112" s="88"/>
      <c r="W112" s="88"/>
      <c r="X112" s="88"/>
      <c r="Y112" s="88"/>
      <c r="Z112" s="88"/>
      <c r="AA112" s="88"/>
    </row>
    <row r="113" spans="2:27" s="89" customFormat="1" ht="16.5" customHeight="1" x14ac:dyDescent="0.25">
      <c r="B113" s="67"/>
      <c r="C113" s="14" t="s">
        <v>10</v>
      </c>
      <c r="D113" s="14" t="s">
        <v>11</v>
      </c>
      <c r="E113" s="20"/>
      <c r="F113" s="14" t="s">
        <v>22</v>
      </c>
      <c r="G113" s="14" t="s">
        <v>23</v>
      </c>
      <c r="H113" s="15" t="s">
        <v>24</v>
      </c>
      <c r="I113" s="15" t="s">
        <v>24</v>
      </c>
      <c r="J113" s="16" t="s">
        <v>15</v>
      </c>
      <c r="K113" s="16" t="s">
        <v>15</v>
      </c>
      <c r="L113" s="17" t="s">
        <v>25</v>
      </c>
      <c r="M113" s="88"/>
      <c r="N113" s="88"/>
      <c r="O113" s="88"/>
      <c r="P113" s="88"/>
      <c r="Q113" s="88"/>
      <c r="R113" s="88"/>
      <c r="S113" s="88"/>
      <c r="T113" s="88"/>
      <c r="U113" s="88"/>
      <c r="V113" s="88"/>
      <c r="W113" s="88"/>
      <c r="X113" s="88"/>
      <c r="Y113" s="88"/>
      <c r="Z113" s="88"/>
      <c r="AA113" s="88"/>
    </row>
    <row r="114" spans="2:27" ht="16.5" customHeight="1" thickBot="1" x14ac:dyDescent="0.3">
      <c r="B114" s="117" t="s">
        <v>4</v>
      </c>
      <c r="C114" s="19">
        <f>SUM(C115:C120)</f>
        <v>0</v>
      </c>
      <c r="D114" s="2"/>
      <c r="E114" s="92" t="s">
        <v>32</v>
      </c>
      <c r="F114" s="20"/>
      <c r="G114" s="74" t="str">
        <f>IF(D114&gt;0,D114*L114*J114/100,"")</f>
        <v/>
      </c>
      <c r="H114" s="74" t="str">
        <f>IF(D114&gt;0,D114*L114*K114/100,"")</f>
        <v/>
      </c>
      <c r="I114" s="118" t="str">
        <f>IF(D114&gt;0,SUM(G114:H114),"")</f>
        <v/>
      </c>
      <c r="J114" s="118" t="str">
        <f>IF(D114&gt;0,ROUND(G121/I121*100,4),"")</f>
        <v/>
      </c>
      <c r="K114" s="118" t="str">
        <f>IF(D114&gt;0,100-J114,"")</f>
        <v/>
      </c>
      <c r="L114" s="32" t="str">
        <f>IF(D114&gt;0,ROUND(I121/D114,7),"")</f>
        <v/>
      </c>
      <c r="M114" s="86"/>
      <c r="N114" s="86"/>
      <c r="O114" s="86"/>
      <c r="P114" s="86"/>
      <c r="Q114" s="86"/>
      <c r="R114" s="86"/>
      <c r="S114" s="86"/>
      <c r="T114" s="86"/>
      <c r="U114" s="86"/>
      <c r="V114" s="86"/>
      <c r="W114" s="86"/>
      <c r="X114" s="86"/>
      <c r="Y114" s="86"/>
      <c r="Z114" s="86"/>
      <c r="AA114" s="86"/>
    </row>
    <row r="115" spans="2:27" ht="16.5" customHeight="1" x14ac:dyDescent="0.25">
      <c r="B115" s="64"/>
      <c r="C115" s="41"/>
      <c r="D115" s="119">
        <f>D114*(C115/100)</f>
        <v>0</v>
      </c>
      <c r="E115" s="45" t="s">
        <v>31</v>
      </c>
      <c r="F115" s="47"/>
      <c r="G115" s="121">
        <f>IF(E115="Nein",D115*F115,0)</f>
        <v>0</v>
      </c>
      <c r="H115" s="121">
        <f>IF(E115="Ja",D115*F115,0)</f>
        <v>0</v>
      </c>
      <c r="I115" s="72"/>
      <c r="J115" s="26"/>
      <c r="K115" s="26"/>
      <c r="L115" s="26"/>
      <c r="M115" s="86"/>
      <c r="N115" s="86"/>
      <c r="O115" s="86"/>
      <c r="P115" s="86"/>
      <c r="Q115" s="86"/>
      <c r="R115" s="86"/>
      <c r="S115" s="86"/>
      <c r="T115" s="86"/>
      <c r="U115" s="86"/>
      <c r="V115" s="86"/>
      <c r="W115" s="86"/>
      <c r="X115" s="86"/>
      <c r="Y115" s="86"/>
      <c r="Z115" s="86"/>
      <c r="AA115" s="86"/>
    </row>
    <row r="116" spans="2:27" ht="16.5" customHeight="1" x14ac:dyDescent="0.25">
      <c r="B116" s="65"/>
      <c r="C116" s="37"/>
      <c r="D116" s="19">
        <f>D114*(C116/100)</f>
        <v>0</v>
      </c>
      <c r="E116" s="46" t="s">
        <v>30</v>
      </c>
      <c r="F116" s="120"/>
      <c r="G116" s="121">
        <f t="shared" ref="G116:G120" si="14">IF(E116="Nein",D116*F116,0)</f>
        <v>0</v>
      </c>
      <c r="H116" s="121">
        <f>IF(E116="Ja",D116*F116,0)</f>
        <v>0</v>
      </c>
      <c r="I116" s="106"/>
      <c r="J116" s="26"/>
      <c r="K116" s="26"/>
      <c r="L116" s="26"/>
      <c r="M116" s="86"/>
      <c r="N116" s="86"/>
      <c r="O116" s="86"/>
      <c r="P116" s="86"/>
      <c r="Q116" s="86"/>
      <c r="R116" s="86"/>
      <c r="S116" s="86"/>
      <c r="T116" s="86"/>
      <c r="U116" s="86"/>
      <c r="V116" s="86"/>
      <c r="W116" s="86"/>
      <c r="X116" s="86"/>
      <c r="Y116" s="86"/>
      <c r="Z116" s="86"/>
      <c r="AA116" s="86"/>
    </row>
    <row r="117" spans="2:27" ht="16.5" customHeight="1" x14ac:dyDescent="0.25">
      <c r="B117" s="65"/>
      <c r="C117" s="37"/>
      <c r="D117" s="19">
        <f>D114*(C117/100)</f>
        <v>0</v>
      </c>
      <c r="E117" s="46" t="s">
        <v>30</v>
      </c>
      <c r="F117" s="120"/>
      <c r="G117" s="121">
        <f t="shared" si="14"/>
        <v>0</v>
      </c>
      <c r="H117" s="121">
        <f>IF(E117="Ja",D117*F117,0)</f>
        <v>0</v>
      </c>
      <c r="I117" s="106"/>
      <c r="J117" s="26"/>
      <c r="K117" s="26"/>
      <c r="L117" s="26"/>
      <c r="M117" s="86"/>
      <c r="N117" s="86"/>
      <c r="O117" s="86"/>
      <c r="P117" s="86"/>
      <c r="Q117" s="86"/>
      <c r="R117" s="86"/>
      <c r="S117" s="86"/>
      <c r="T117" s="86"/>
      <c r="U117" s="86"/>
      <c r="V117" s="86"/>
      <c r="W117" s="86"/>
      <c r="X117" s="86"/>
      <c r="Y117" s="86"/>
      <c r="Z117" s="86"/>
      <c r="AA117" s="86"/>
    </row>
    <row r="118" spans="2:27" ht="16.5" customHeight="1" x14ac:dyDescent="0.25">
      <c r="B118" s="65"/>
      <c r="C118" s="37"/>
      <c r="D118" s="19">
        <f>D114*(C118/100)</f>
        <v>0</v>
      </c>
      <c r="E118" s="46" t="s">
        <v>30</v>
      </c>
      <c r="F118" s="120"/>
      <c r="G118" s="121">
        <f t="shared" si="14"/>
        <v>0</v>
      </c>
      <c r="H118" s="121">
        <f>IF(E118="Ja",D118*F118,0)</f>
        <v>0</v>
      </c>
      <c r="I118" s="106"/>
      <c r="K118" s="86"/>
      <c r="L118" s="86"/>
      <c r="M118" s="86"/>
      <c r="N118" s="86"/>
      <c r="O118" s="86"/>
      <c r="P118" s="86"/>
      <c r="Q118" s="86"/>
      <c r="R118" s="86"/>
      <c r="S118" s="86"/>
      <c r="T118" s="86"/>
      <c r="U118" s="86"/>
      <c r="V118" s="86"/>
      <c r="W118" s="86"/>
      <c r="X118" s="86"/>
    </row>
    <row r="119" spans="2:27" ht="16.5" customHeight="1" x14ac:dyDescent="0.25">
      <c r="B119" s="65"/>
      <c r="C119" s="43"/>
      <c r="D119" s="19">
        <f>D114*(C119/100)</f>
        <v>0</v>
      </c>
      <c r="E119" s="46" t="s">
        <v>30</v>
      </c>
      <c r="F119" s="47"/>
      <c r="G119" s="121">
        <f t="shared" si="14"/>
        <v>0</v>
      </c>
      <c r="H119" s="121">
        <f t="shared" ref="H119:H120" si="15">IF(E119="Ja",D119*F119,0)</f>
        <v>0</v>
      </c>
      <c r="I119" s="106"/>
      <c r="K119" s="86"/>
      <c r="L119" s="86"/>
      <c r="M119" s="86"/>
      <c r="N119" s="86"/>
      <c r="O119" s="86"/>
      <c r="P119" s="86"/>
      <c r="Q119" s="86"/>
      <c r="R119" s="86"/>
      <c r="S119" s="86"/>
      <c r="T119" s="86"/>
      <c r="U119" s="86"/>
      <c r="V119" s="86"/>
      <c r="W119" s="86"/>
      <c r="X119" s="86"/>
    </row>
    <row r="120" spans="2:27" ht="16.5" customHeight="1" thickBot="1" x14ac:dyDescent="0.3">
      <c r="B120" s="66"/>
      <c r="C120" s="44"/>
      <c r="D120" s="21">
        <f>D114*(C120/100)</f>
        <v>0</v>
      </c>
      <c r="E120" s="48" t="s">
        <v>30</v>
      </c>
      <c r="F120" s="49"/>
      <c r="G120" s="121">
        <f t="shared" si="14"/>
        <v>0</v>
      </c>
      <c r="H120" s="121">
        <f t="shared" si="15"/>
        <v>0</v>
      </c>
      <c r="I120" s="106"/>
      <c r="J120" s="26"/>
      <c r="K120" s="86"/>
      <c r="L120" s="86"/>
      <c r="M120" s="86"/>
      <c r="N120" s="86"/>
      <c r="O120" s="86"/>
      <c r="P120" s="86"/>
      <c r="Q120" s="86"/>
      <c r="R120" s="86"/>
      <c r="S120" s="86"/>
      <c r="T120" s="86"/>
      <c r="U120" s="86"/>
      <c r="V120" s="86"/>
      <c r="W120" s="86"/>
      <c r="X120" s="86"/>
    </row>
    <row r="121" spans="2:27" ht="24" customHeight="1" thickBot="1" x14ac:dyDescent="0.3">
      <c r="G121" s="93">
        <f>SUM(G115:G120)</f>
        <v>0</v>
      </c>
      <c r="H121" s="93">
        <f>SUM(H115:H120)</f>
        <v>0</v>
      </c>
      <c r="I121" s="93">
        <f>SUM(G121:H121)</f>
        <v>0</v>
      </c>
      <c r="K121" s="4"/>
      <c r="L121" s="4"/>
    </row>
    <row r="122" spans="2:27" ht="16.5" customHeight="1" thickBot="1" x14ac:dyDescent="0.3">
      <c r="B122" s="152" t="s">
        <v>26</v>
      </c>
      <c r="C122" s="153"/>
      <c r="D122" s="153"/>
      <c r="E122" s="153"/>
      <c r="F122" s="153"/>
      <c r="G122" s="153"/>
      <c r="H122" s="153"/>
      <c r="I122" s="153"/>
      <c r="J122" s="153"/>
      <c r="K122" s="153"/>
      <c r="L122" s="154"/>
    </row>
    <row r="123" spans="2:27" ht="7.5" customHeight="1" thickBot="1" x14ac:dyDescent="0.3"/>
    <row r="124" spans="2:27" ht="16.5" customHeight="1" x14ac:dyDescent="0.25">
      <c r="B124" s="31">
        <v>1</v>
      </c>
      <c r="C124" s="7">
        <v>2</v>
      </c>
      <c r="D124" s="127">
        <v>3</v>
      </c>
      <c r="E124" s="128"/>
      <c r="F124" s="8">
        <v>4</v>
      </c>
      <c r="G124" s="8">
        <v>5</v>
      </c>
      <c r="H124" s="8">
        <v>6</v>
      </c>
      <c r="I124" s="7">
        <v>7</v>
      </c>
      <c r="J124" s="7">
        <v>8</v>
      </c>
      <c r="K124" s="7">
        <v>9</v>
      </c>
      <c r="L124" s="87">
        <v>10</v>
      </c>
      <c r="M124" s="86"/>
      <c r="N124" s="86"/>
      <c r="O124" s="86"/>
      <c r="P124" s="86"/>
      <c r="Q124" s="86"/>
      <c r="R124" s="86"/>
      <c r="S124" s="86"/>
      <c r="T124" s="86"/>
      <c r="U124" s="86"/>
      <c r="V124" s="86"/>
      <c r="W124" s="86"/>
      <c r="X124" s="86"/>
      <c r="Y124" s="86"/>
      <c r="Z124" s="86"/>
      <c r="AA124" s="86"/>
    </row>
    <row r="125" spans="2:27" s="89" customFormat="1" ht="34.5" customHeight="1" x14ac:dyDescent="0.25">
      <c r="B125" s="63" t="s">
        <v>5</v>
      </c>
      <c r="C125" s="103" t="s">
        <v>9</v>
      </c>
      <c r="D125" s="125" t="s">
        <v>12</v>
      </c>
      <c r="E125" s="126"/>
      <c r="F125" s="103" t="s">
        <v>13</v>
      </c>
      <c r="G125" s="103" t="s">
        <v>14</v>
      </c>
      <c r="H125" s="104" t="s">
        <v>18</v>
      </c>
      <c r="I125" s="104" t="s">
        <v>17</v>
      </c>
      <c r="J125" s="105" t="s">
        <v>16</v>
      </c>
      <c r="K125" s="105" t="s">
        <v>19</v>
      </c>
      <c r="L125" s="33" t="s">
        <v>20</v>
      </c>
      <c r="M125" s="88"/>
      <c r="N125" s="88"/>
      <c r="O125" s="88"/>
      <c r="P125" s="88"/>
      <c r="Q125" s="88"/>
      <c r="R125" s="88"/>
      <c r="S125" s="88"/>
      <c r="T125" s="88"/>
      <c r="U125" s="88"/>
      <c r="V125" s="88"/>
      <c r="W125" s="88"/>
      <c r="X125" s="88"/>
      <c r="Y125" s="88"/>
      <c r="Z125" s="88"/>
      <c r="AA125" s="88"/>
    </row>
    <row r="126" spans="2:27" s="89" customFormat="1" ht="16.5" customHeight="1" x14ac:dyDescent="0.25">
      <c r="B126" s="67"/>
      <c r="C126" s="14" t="s">
        <v>10</v>
      </c>
      <c r="D126" s="14" t="s">
        <v>11</v>
      </c>
      <c r="E126" s="20"/>
      <c r="F126" s="14" t="s">
        <v>22</v>
      </c>
      <c r="G126" s="14" t="s">
        <v>23</v>
      </c>
      <c r="H126" s="15" t="s">
        <v>24</v>
      </c>
      <c r="I126" s="15" t="s">
        <v>24</v>
      </c>
      <c r="J126" s="16" t="s">
        <v>15</v>
      </c>
      <c r="K126" s="16" t="s">
        <v>15</v>
      </c>
      <c r="L126" s="17" t="s">
        <v>25</v>
      </c>
      <c r="M126" s="88"/>
      <c r="N126" s="88"/>
      <c r="O126" s="88"/>
      <c r="P126" s="88"/>
      <c r="Q126" s="88"/>
      <c r="R126" s="88"/>
      <c r="S126" s="88"/>
      <c r="T126" s="88"/>
      <c r="U126" s="88"/>
      <c r="V126" s="88"/>
      <c r="W126" s="88"/>
      <c r="X126" s="88"/>
      <c r="Y126" s="88"/>
      <c r="Z126" s="88"/>
      <c r="AA126" s="88"/>
    </row>
    <row r="127" spans="2:27" ht="16.5" customHeight="1" thickBot="1" x14ac:dyDescent="0.3">
      <c r="B127" s="117" t="s">
        <v>4</v>
      </c>
      <c r="C127" s="19">
        <f>SUM(C128:C133)</f>
        <v>0</v>
      </c>
      <c r="D127" s="2"/>
      <c r="E127" s="92" t="s">
        <v>32</v>
      </c>
      <c r="F127" s="20"/>
      <c r="G127" s="74" t="str">
        <f>IF(D127&gt;0,D127*L127*J127/100,"")</f>
        <v/>
      </c>
      <c r="H127" s="74" t="str">
        <f>IF(D127&gt;0,D127*L127*K127/100,"")</f>
        <v/>
      </c>
      <c r="I127" s="118" t="str">
        <f>IF(D127&gt;0,SUM(G127:H127),"")</f>
        <v/>
      </c>
      <c r="J127" s="118" t="str">
        <f>IF(D127&gt;0,ROUND(G134/I134*100,4),"")</f>
        <v/>
      </c>
      <c r="K127" s="118" t="str">
        <f>IF(D127&gt;0,100-J127,"")</f>
        <v/>
      </c>
      <c r="L127" s="32" t="str">
        <f>IF(D127&gt;0,ROUND(I134/D127,7),"")</f>
        <v/>
      </c>
      <c r="M127" s="86"/>
      <c r="N127" s="86"/>
      <c r="O127" s="86"/>
      <c r="P127" s="86"/>
      <c r="Q127" s="86"/>
      <c r="R127" s="86"/>
      <c r="S127" s="86"/>
      <c r="T127" s="86"/>
      <c r="U127" s="86"/>
      <c r="V127" s="86"/>
      <c r="W127" s="86"/>
      <c r="X127" s="86"/>
      <c r="Y127" s="86"/>
      <c r="Z127" s="86"/>
      <c r="AA127" s="86"/>
    </row>
    <row r="128" spans="2:27" ht="16.5" customHeight="1" x14ac:dyDescent="0.25">
      <c r="B128" s="64"/>
      <c r="C128" s="41"/>
      <c r="D128" s="119">
        <f>D127*(C128/100)</f>
        <v>0</v>
      </c>
      <c r="E128" s="45" t="s">
        <v>31</v>
      </c>
      <c r="F128" s="47"/>
      <c r="G128" s="121">
        <f>IF(E128="Nein",D128*F128,0)</f>
        <v>0</v>
      </c>
      <c r="H128" s="121">
        <f>IF(E128="Ja",D128*F128,0)</f>
        <v>0</v>
      </c>
      <c r="I128" s="72"/>
      <c r="J128" s="26"/>
      <c r="K128" s="26"/>
      <c r="L128" s="26"/>
      <c r="M128" s="86"/>
      <c r="N128" s="86"/>
      <c r="O128" s="86"/>
      <c r="P128" s="86"/>
      <c r="Q128" s="86"/>
      <c r="R128" s="86"/>
      <c r="S128" s="86"/>
      <c r="T128" s="86"/>
      <c r="U128" s="86"/>
      <c r="V128" s="86"/>
      <c r="W128" s="86"/>
      <c r="X128" s="86"/>
      <c r="Y128" s="86"/>
      <c r="Z128" s="86"/>
      <c r="AA128" s="86"/>
    </row>
    <row r="129" spans="2:27" ht="16.5" customHeight="1" x14ac:dyDescent="0.25">
      <c r="B129" s="65"/>
      <c r="C129" s="37"/>
      <c r="D129" s="19">
        <f>D127*(C129/100)</f>
        <v>0</v>
      </c>
      <c r="E129" s="46" t="s">
        <v>30</v>
      </c>
      <c r="F129" s="120"/>
      <c r="G129" s="121">
        <f t="shared" ref="G129:G133" si="16">IF(E129="Nein",D129*F129,0)</f>
        <v>0</v>
      </c>
      <c r="H129" s="121">
        <f>IF(E129="Ja",D129*F129,0)</f>
        <v>0</v>
      </c>
      <c r="I129" s="106"/>
      <c r="J129" s="26"/>
      <c r="K129" s="26"/>
      <c r="L129" s="26"/>
      <c r="M129" s="86"/>
      <c r="N129" s="86"/>
      <c r="O129" s="86"/>
      <c r="P129" s="86"/>
      <c r="Q129" s="86"/>
      <c r="R129" s="86"/>
      <c r="S129" s="86"/>
      <c r="T129" s="86"/>
      <c r="U129" s="86"/>
      <c r="V129" s="86"/>
      <c r="W129" s="86"/>
      <c r="X129" s="86"/>
      <c r="Y129" s="86"/>
      <c r="Z129" s="86"/>
      <c r="AA129" s="86"/>
    </row>
    <row r="130" spans="2:27" ht="16.5" customHeight="1" x14ac:dyDescent="0.25">
      <c r="B130" s="65"/>
      <c r="C130" s="37"/>
      <c r="D130" s="19">
        <f>D127*(C130/100)</f>
        <v>0</v>
      </c>
      <c r="E130" s="46" t="s">
        <v>30</v>
      </c>
      <c r="F130" s="120"/>
      <c r="G130" s="121">
        <f t="shared" si="16"/>
        <v>0</v>
      </c>
      <c r="H130" s="121">
        <f>IF(E130="Ja",D130*F130,0)</f>
        <v>0</v>
      </c>
      <c r="I130" s="106"/>
      <c r="J130" s="26"/>
      <c r="K130" s="26"/>
      <c r="L130" s="26"/>
      <c r="M130" s="86"/>
      <c r="N130" s="86"/>
      <c r="O130" s="86"/>
      <c r="P130" s="86"/>
      <c r="Q130" s="86"/>
      <c r="R130" s="86"/>
      <c r="S130" s="86"/>
      <c r="T130" s="86"/>
      <c r="U130" s="86"/>
      <c r="V130" s="86"/>
      <c r="W130" s="86"/>
      <c r="X130" s="86"/>
      <c r="Y130" s="86"/>
      <c r="Z130" s="86"/>
      <c r="AA130" s="86"/>
    </row>
    <row r="131" spans="2:27" ht="16.5" customHeight="1" x14ac:dyDescent="0.25">
      <c r="B131" s="65"/>
      <c r="C131" s="37"/>
      <c r="D131" s="19">
        <f>D127*(C131/100)</f>
        <v>0</v>
      </c>
      <c r="E131" s="46" t="s">
        <v>30</v>
      </c>
      <c r="F131" s="120"/>
      <c r="G131" s="121">
        <f t="shared" si="16"/>
        <v>0</v>
      </c>
      <c r="H131" s="121">
        <f>IF(E131="Ja",D131*F131,0)</f>
        <v>0</v>
      </c>
      <c r="I131" s="106"/>
      <c r="K131" s="86"/>
      <c r="L131" s="86"/>
      <c r="M131" s="86"/>
      <c r="N131" s="86"/>
      <c r="O131" s="86"/>
      <c r="P131" s="86"/>
      <c r="Q131" s="86"/>
      <c r="R131" s="86"/>
      <c r="S131" s="86"/>
      <c r="T131" s="86"/>
      <c r="U131" s="86"/>
      <c r="V131" s="86"/>
      <c r="W131" s="86"/>
      <c r="X131" s="86"/>
    </row>
    <row r="132" spans="2:27" ht="16.5" customHeight="1" x14ac:dyDescent="0.25">
      <c r="B132" s="65"/>
      <c r="C132" s="43"/>
      <c r="D132" s="19">
        <f>D127*(C132/100)</f>
        <v>0</v>
      </c>
      <c r="E132" s="46" t="s">
        <v>30</v>
      </c>
      <c r="F132" s="47"/>
      <c r="G132" s="121">
        <f t="shared" si="16"/>
        <v>0</v>
      </c>
      <c r="H132" s="121">
        <f t="shared" ref="H132:H133" si="17">IF(E132="Ja",D132*F132,0)</f>
        <v>0</v>
      </c>
      <c r="I132" s="106"/>
      <c r="K132" s="86"/>
      <c r="L132" s="86"/>
      <c r="M132" s="86"/>
      <c r="N132" s="86"/>
      <c r="O132" s="86"/>
      <c r="P132" s="86"/>
      <c r="Q132" s="86"/>
      <c r="R132" s="86"/>
      <c r="S132" s="86"/>
      <c r="T132" s="86"/>
      <c r="U132" s="86"/>
      <c r="V132" s="86"/>
      <c r="W132" s="86"/>
      <c r="X132" s="86"/>
    </row>
    <row r="133" spans="2:27" ht="16.5" customHeight="1" thickBot="1" x14ac:dyDescent="0.3">
      <c r="B133" s="66"/>
      <c r="C133" s="44"/>
      <c r="D133" s="21">
        <f>D127*(C133/100)</f>
        <v>0</v>
      </c>
      <c r="E133" s="48" t="s">
        <v>30</v>
      </c>
      <c r="F133" s="49"/>
      <c r="G133" s="121">
        <f t="shared" si="16"/>
        <v>0</v>
      </c>
      <c r="H133" s="121">
        <f t="shared" si="17"/>
        <v>0</v>
      </c>
      <c r="I133" s="106"/>
      <c r="J133" s="26"/>
      <c r="K133" s="86"/>
      <c r="L133" s="86"/>
      <c r="M133" s="86"/>
      <c r="N133" s="86"/>
      <c r="O133" s="86"/>
      <c r="P133" s="86"/>
      <c r="Q133" s="86"/>
      <c r="R133" s="86"/>
      <c r="S133" s="86"/>
      <c r="T133" s="86"/>
      <c r="U133" s="86"/>
      <c r="V133" s="86"/>
      <c r="W133" s="86"/>
      <c r="X133" s="86"/>
    </row>
    <row r="134" spans="2:27" ht="24" customHeight="1" thickBot="1" x14ac:dyDescent="0.3">
      <c r="G134" s="93">
        <f>SUM(G128:G133)</f>
        <v>0</v>
      </c>
      <c r="H134" s="93">
        <f>SUM(H128:H133)</f>
        <v>0</v>
      </c>
      <c r="I134" s="93">
        <f>SUM(G134:H134)</f>
        <v>0</v>
      </c>
      <c r="K134" s="4"/>
      <c r="L134" s="4"/>
    </row>
    <row r="135" spans="2:27" ht="16.5" customHeight="1" thickBot="1" x14ac:dyDescent="0.3">
      <c r="B135" s="152" t="s">
        <v>26</v>
      </c>
      <c r="C135" s="153"/>
      <c r="D135" s="153"/>
      <c r="E135" s="153"/>
      <c r="F135" s="153"/>
      <c r="G135" s="153"/>
      <c r="H135" s="153"/>
      <c r="I135" s="153"/>
      <c r="J135" s="153"/>
      <c r="K135" s="153"/>
      <c r="L135" s="154"/>
    </row>
    <row r="136" spans="2:27" ht="7.5" customHeight="1" thickBot="1" x14ac:dyDescent="0.3"/>
    <row r="137" spans="2:27" ht="16.5" customHeight="1" x14ac:dyDescent="0.25">
      <c r="B137" s="31">
        <v>1</v>
      </c>
      <c r="C137" s="7">
        <v>2</v>
      </c>
      <c r="D137" s="127">
        <v>3</v>
      </c>
      <c r="E137" s="128"/>
      <c r="F137" s="8">
        <v>4</v>
      </c>
      <c r="G137" s="8">
        <v>5</v>
      </c>
      <c r="H137" s="8">
        <v>6</v>
      </c>
      <c r="I137" s="7">
        <v>7</v>
      </c>
      <c r="J137" s="7">
        <v>8</v>
      </c>
      <c r="K137" s="7">
        <v>9</v>
      </c>
      <c r="L137" s="87">
        <v>10</v>
      </c>
      <c r="M137" s="86"/>
      <c r="N137" s="86"/>
      <c r="O137" s="86"/>
      <c r="P137" s="86"/>
      <c r="Q137" s="86"/>
      <c r="R137" s="86"/>
      <c r="S137" s="86"/>
      <c r="T137" s="86"/>
      <c r="U137" s="86"/>
      <c r="V137" s="86"/>
      <c r="W137" s="86"/>
      <c r="X137" s="86"/>
      <c r="Y137" s="86"/>
      <c r="Z137" s="86"/>
      <c r="AA137" s="86"/>
    </row>
    <row r="138" spans="2:27" s="89" customFormat="1" ht="34.5" customHeight="1" x14ac:dyDescent="0.25">
      <c r="B138" s="63" t="s">
        <v>5</v>
      </c>
      <c r="C138" s="103" t="s">
        <v>9</v>
      </c>
      <c r="D138" s="125" t="s">
        <v>12</v>
      </c>
      <c r="E138" s="126"/>
      <c r="F138" s="103" t="s">
        <v>13</v>
      </c>
      <c r="G138" s="103" t="s">
        <v>14</v>
      </c>
      <c r="H138" s="104" t="s">
        <v>18</v>
      </c>
      <c r="I138" s="104" t="s">
        <v>17</v>
      </c>
      <c r="J138" s="105" t="s">
        <v>16</v>
      </c>
      <c r="K138" s="105" t="s">
        <v>19</v>
      </c>
      <c r="L138" s="33" t="s">
        <v>20</v>
      </c>
      <c r="M138" s="88"/>
      <c r="N138" s="88"/>
      <c r="O138" s="88"/>
      <c r="P138" s="88"/>
      <c r="Q138" s="88"/>
      <c r="R138" s="88"/>
      <c r="S138" s="88"/>
      <c r="T138" s="88"/>
      <c r="U138" s="88"/>
      <c r="V138" s="88"/>
      <c r="W138" s="88"/>
      <c r="X138" s="88"/>
      <c r="Y138" s="88"/>
      <c r="Z138" s="88"/>
      <c r="AA138" s="88"/>
    </row>
    <row r="139" spans="2:27" s="89" customFormat="1" ht="16.5" customHeight="1" x14ac:dyDescent="0.25">
      <c r="B139" s="67"/>
      <c r="C139" s="14" t="s">
        <v>10</v>
      </c>
      <c r="D139" s="14" t="s">
        <v>11</v>
      </c>
      <c r="E139" s="20"/>
      <c r="F139" s="14" t="s">
        <v>22</v>
      </c>
      <c r="G139" s="14" t="s">
        <v>23</v>
      </c>
      <c r="H139" s="15" t="s">
        <v>24</v>
      </c>
      <c r="I139" s="15" t="s">
        <v>24</v>
      </c>
      <c r="J139" s="16" t="s">
        <v>15</v>
      </c>
      <c r="K139" s="16" t="s">
        <v>15</v>
      </c>
      <c r="L139" s="17" t="s">
        <v>25</v>
      </c>
      <c r="M139" s="88"/>
      <c r="N139" s="88"/>
      <c r="O139" s="88"/>
      <c r="P139" s="88"/>
      <c r="Q139" s="88"/>
      <c r="R139" s="88"/>
      <c r="S139" s="88"/>
      <c r="T139" s="88"/>
      <c r="U139" s="88"/>
      <c r="V139" s="88"/>
      <c r="W139" s="88"/>
      <c r="X139" s="88"/>
      <c r="Y139" s="88"/>
      <c r="Z139" s="88"/>
      <c r="AA139" s="88"/>
    </row>
    <row r="140" spans="2:27" ht="16.5" customHeight="1" thickBot="1" x14ac:dyDescent="0.3">
      <c r="B140" s="117" t="s">
        <v>4</v>
      </c>
      <c r="C140" s="19">
        <f>SUM(C141:C146)</f>
        <v>0</v>
      </c>
      <c r="D140" s="2"/>
      <c r="E140" s="92" t="s">
        <v>32</v>
      </c>
      <c r="F140" s="20"/>
      <c r="G140" s="74" t="str">
        <f>IF(D140&gt;0,D140*L140*J140/100,"")</f>
        <v/>
      </c>
      <c r="H140" s="74" t="str">
        <f>IF(D140&gt;0,D140*L140*K140/100,"")</f>
        <v/>
      </c>
      <c r="I140" s="118" t="str">
        <f>IF(D140&gt;0,SUM(G140:H140),"")</f>
        <v/>
      </c>
      <c r="J140" s="118" t="str">
        <f>IF(D140&gt;0,ROUND(G147/I147*100,4),"")</f>
        <v/>
      </c>
      <c r="K140" s="118" t="str">
        <f>IF(D140&gt;0,100-J140,"")</f>
        <v/>
      </c>
      <c r="L140" s="32" t="str">
        <f>IF(D140&gt;0,ROUND(I147/D140,7),"")</f>
        <v/>
      </c>
      <c r="M140" s="86"/>
      <c r="N140" s="86"/>
      <c r="O140" s="86"/>
      <c r="P140" s="86"/>
      <c r="Q140" s="86"/>
      <c r="R140" s="86"/>
      <c r="S140" s="86"/>
      <c r="T140" s="86"/>
      <c r="U140" s="86"/>
      <c r="V140" s="86"/>
      <c r="W140" s="86"/>
      <c r="X140" s="86"/>
      <c r="Y140" s="86"/>
      <c r="Z140" s="86"/>
      <c r="AA140" s="86"/>
    </row>
    <row r="141" spans="2:27" ht="16.5" customHeight="1" x14ac:dyDescent="0.25">
      <c r="B141" s="64"/>
      <c r="C141" s="41"/>
      <c r="D141" s="119">
        <f>D140*(C141/100)</f>
        <v>0</v>
      </c>
      <c r="E141" s="45" t="s">
        <v>31</v>
      </c>
      <c r="F141" s="47"/>
      <c r="G141" s="121">
        <f>IF(E141="Nein",D141*F141,0)</f>
        <v>0</v>
      </c>
      <c r="H141" s="121">
        <f>IF(E141="Ja",D141*F141,0)</f>
        <v>0</v>
      </c>
      <c r="I141" s="72"/>
      <c r="J141" s="26"/>
      <c r="K141" s="26"/>
      <c r="L141" s="26"/>
      <c r="M141" s="86"/>
      <c r="N141" s="86"/>
      <c r="O141" s="86"/>
      <c r="P141" s="86"/>
      <c r="Q141" s="86"/>
      <c r="R141" s="86"/>
      <c r="S141" s="86"/>
      <c r="T141" s="86"/>
      <c r="U141" s="86"/>
      <c r="V141" s="86"/>
      <c r="W141" s="86"/>
      <c r="X141" s="86"/>
      <c r="Y141" s="86"/>
      <c r="Z141" s="86"/>
      <c r="AA141" s="86"/>
    </row>
    <row r="142" spans="2:27" ht="16.5" customHeight="1" x14ac:dyDescent="0.25">
      <c r="B142" s="65"/>
      <c r="C142" s="37"/>
      <c r="D142" s="19">
        <f>D140*(C142/100)</f>
        <v>0</v>
      </c>
      <c r="E142" s="46" t="s">
        <v>30</v>
      </c>
      <c r="F142" s="120"/>
      <c r="G142" s="121">
        <f t="shared" ref="G142:G146" si="18">IF(E142="Nein",D142*F142,0)</f>
        <v>0</v>
      </c>
      <c r="H142" s="121">
        <f>IF(E142="Ja",D142*F142,0)</f>
        <v>0</v>
      </c>
      <c r="I142" s="106"/>
      <c r="J142" s="26"/>
      <c r="K142" s="26"/>
      <c r="L142" s="26"/>
      <c r="M142" s="86"/>
      <c r="N142" s="86"/>
      <c r="O142" s="86"/>
      <c r="P142" s="86"/>
      <c r="Q142" s="86"/>
      <c r="R142" s="86"/>
      <c r="S142" s="86"/>
      <c r="T142" s="86"/>
      <c r="U142" s="86"/>
      <c r="V142" s="86"/>
      <c r="W142" s="86"/>
      <c r="X142" s="86"/>
      <c r="Y142" s="86"/>
      <c r="Z142" s="86"/>
      <c r="AA142" s="86"/>
    </row>
    <row r="143" spans="2:27" ht="16.5" customHeight="1" x14ac:dyDescent="0.25">
      <c r="B143" s="65"/>
      <c r="C143" s="37"/>
      <c r="D143" s="19">
        <f>D140*(C143/100)</f>
        <v>0</v>
      </c>
      <c r="E143" s="46" t="s">
        <v>30</v>
      </c>
      <c r="F143" s="120"/>
      <c r="G143" s="121">
        <f t="shared" si="18"/>
        <v>0</v>
      </c>
      <c r="H143" s="121">
        <f>IF(E143="Ja",D143*F143,0)</f>
        <v>0</v>
      </c>
      <c r="I143" s="106"/>
      <c r="J143" s="26"/>
      <c r="K143" s="26"/>
      <c r="L143" s="26"/>
      <c r="M143" s="86"/>
      <c r="N143" s="86"/>
      <c r="O143" s="86"/>
      <c r="P143" s="86"/>
      <c r="Q143" s="86"/>
      <c r="R143" s="86"/>
      <c r="S143" s="86"/>
      <c r="T143" s="86"/>
      <c r="U143" s="86"/>
      <c r="V143" s="86"/>
      <c r="W143" s="86"/>
      <c r="X143" s="86"/>
      <c r="Y143" s="86"/>
      <c r="Z143" s="86"/>
      <c r="AA143" s="86"/>
    </row>
    <row r="144" spans="2:27" ht="16.5" customHeight="1" x14ac:dyDescent="0.25">
      <c r="B144" s="65"/>
      <c r="C144" s="37"/>
      <c r="D144" s="19">
        <f>D140*(C144/100)</f>
        <v>0</v>
      </c>
      <c r="E144" s="46" t="s">
        <v>30</v>
      </c>
      <c r="F144" s="120"/>
      <c r="G144" s="121">
        <f t="shared" si="18"/>
        <v>0</v>
      </c>
      <c r="H144" s="121">
        <f>IF(E144="Ja",D144*F144,0)</f>
        <v>0</v>
      </c>
      <c r="I144" s="106"/>
      <c r="K144" s="86"/>
      <c r="L144" s="86"/>
      <c r="M144" s="86"/>
      <c r="N144" s="86"/>
      <c r="O144" s="86"/>
      <c r="P144" s="86"/>
      <c r="Q144" s="86"/>
      <c r="R144" s="86"/>
      <c r="S144" s="86"/>
      <c r="T144" s="86"/>
      <c r="U144" s="86"/>
      <c r="V144" s="86"/>
      <c r="W144" s="86"/>
      <c r="X144" s="86"/>
    </row>
    <row r="145" spans="2:24" ht="16.5" customHeight="1" x14ac:dyDescent="0.25">
      <c r="B145" s="65"/>
      <c r="C145" s="43"/>
      <c r="D145" s="19">
        <f>D140*(C145/100)</f>
        <v>0</v>
      </c>
      <c r="E145" s="46" t="s">
        <v>30</v>
      </c>
      <c r="F145" s="47"/>
      <c r="G145" s="121">
        <f t="shared" si="18"/>
        <v>0</v>
      </c>
      <c r="H145" s="121">
        <f t="shared" ref="H145:H146" si="19">IF(E145="Ja",D145*F145,0)</f>
        <v>0</v>
      </c>
      <c r="I145" s="106"/>
      <c r="K145" s="86"/>
      <c r="L145" s="86"/>
      <c r="M145" s="86"/>
      <c r="N145" s="86"/>
      <c r="O145" s="86"/>
      <c r="P145" s="86"/>
      <c r="Q145" s="86"/>
      <c r="R145" s="86"/>
      <c r="S145" s="86"/>
      <c r="T145" s="86"/>
      <c r="U145" s="86"/>
      <c r="V145" s="86"/>
      <c r="W145" s="86"/>
      <c r="X145" s="86"/>
    </row>
    <row r="146" spans="2:24" ht="16.5" customHeight="1" thickBot="1" x14ac:dyDescent="0.3">
      <c r="B146" s="66"/>
      <c r="C146" s="44"/>
      <c r="D146" s="21">
        <f>D140*(C146/100)</f>
        <v>0</v>
      </c>
      <c r="E146" s="48" t="s">
        <v>30</v>
      </c>
      <c r="F146" s="49"/>
      <c r="G146" s="121">
        <f t="shared" si="18"/>
        <v>0</v>
      </c>
      <c r="H146" s="121">
        <f t="shared" si="19"/>
        <v>0</v>
      </c>
      <c r="I146" s="106"/>
      <c r="J146" s="26"/>
      <c r="K146" s="86"/>
      <c r="L146" s="86"/>
      <c r="M146" s="86"/>
      <c r="N146" s="86"/>
      <c r="O146" s="86"/>
      <c r="P146" s="86"/>
      <c r="Q146" s="86"/>
      <c r="R146" s="86"/>
      <c r="S146" s="86"/>
      <c r="T146" s="86"/>
      <c r="U146" s="86"/>
      <c r="V146" s="86"/>
      <c r="W146" s="86"/>
      <c r="X146" s="86"/>
    </row>
    <row r="147" spans="2:24" ht="24" customHeight="1" x14ac:dyDescent="0.25">
      <c r="G147" s="93">
        <f>SUM(G141:G146)</f>
        <v>0</v>
      </c>
      <c r="H147" s="93">
        <f>SUM(H141:H146)</f>
        <v>0</v>
      </c>
      <c r="I147" s="93">
        <f>SUM(G147:H147)</f>
        <v>0</v>
      </c>
      <c r="K147" s="4"/>
      <c r="L147" s="4"/>
    </row>
  </sheetData>
  <sheetProtection sheet="1" objects="1" scenarios="1" selectLockedCells="1"/>
  <mergeCells count="32">
    <mergeCell ref="D138:E138"/>
    <mergeCell ref="B122:L122"/>
    <mergeCell ref="D124:E124"/>
    <mergeCell ref="D125:E125"/>
    <mergeCell ref="B135:L135"/>
    <mergeCell ref="D137:E137"/>
    <mergeCell ref="B3:L4"/>
    <mergeCell ref="B6:L7"/>
    <mergeCell ref="B18:L18"/>
    <mergeCell ref="D20:E20"/>
    <mergeCell ref="D21:E21"/>
    <mergeCell ref="D112:E112"/>
    <mergeCell ref="B31:L31"/>
    <mergeCell ref="D33:E33"/>
    <mergeCell ref="B44:L44"/>
    <mergeCell ref="D46:E46"/>
    <mergeCell ref="D47:E47"/>
    <mergeCell ref="D34:E34"/>
    <mergeCell ref="B57:L57"/>
    <mergeCell ref="D59:E59"/>
    <mergeCell ref="D60:E60"/>
    <mergeCell ref="B70:L70"/>
    <mergeCell ref="D72:E72"/>
    <mergeCell ref="D73:E73"/>
    <mergeCell ref="B83:L83"/>
    <mergeCell ref="D85:E85"/>
    <mergeCell ref="D86:E86"/>
    <mergeCell ref="B96:L96"/>
    <mergeCell ref="D98:E98"/>
    <mergeCell ref="D99:E99"/>
    <mergeCell ref="B109:L109"/>
    <mergeCell ref="D111:E111"/>
  </mergeCells>
  <conditionalFormatting sqref="C23">
    <cfRule type="cellIs" dxfId="9" priority="36" operator="notEqual">
      <formula>100</formula>
    </cfRule>
  </conditionalFormatting>
  <conditionalFormatting sqref="C36">
    <cfRule type="cellIs" dxfId="8" priority="9" operator="notEqual">
      <formula>100</formula>
    </cfRule>
  </conditionalFormatting>
  <conditionalFormatting sqref="C49">
    <cfRule type="cellIs" dxfId="7" priority="8" operator="notEqual">
      <formula>100</formula>
    </cfRule>
  </conditionalFormatting>
  <conditionalFormatting sqref="C62">
    <cfRule type="cellIs" dxfId="6" priority="7" operator="notEqual">
      <formula>100</formula>
    </cfRule>
  </conditionalFormatting>
  <conditionalFormatting sqref="C75">
    <cfRule type="cellIs" dxfId="5" priority="6" operator="notEqual">
      <formula>100</formula>
    </cfRule>
  </conditionalFormatting>
  <conditionalFormatting sqref="C88">
    <cfRule type="cellIs" dxfId="4" priority="5" operator="notEqual">
      <formula>100</formula>
    </cfRule>
  </conditionalFormatting>
  <conditionalFormatting sqref="C101">
    <cfRule type="cellIs" dxfId="3" priority="4" operator="notEqual">
      <formula>100</formula>
    </cfRule>
  </conditionalFormatting>
  <conditionalFormatting sqref="C114">
    <cfRule type="cellIs" dxfId="2" priority="3" operator="notEqual">
      <formula>100</formula>
    </cfRule>
  </conditionalFormatting>
  <conditionalFormatting sqref="C127">
    <cfRule type="cellIs" dxfId="1" priority="2" operator="notEqual">
      <formula>100</formula>
    </cfRule>
  </conditionalFormatting>
  <conditionalFormatting sqref="C140">
    <cfRule type="cellIs" dxfId="0" priority="1" operator="notEqual">
      <formula>100</formula>
    </cfRule>
  </conditionalFormatting>
  <dataValidations count="2">
    <dataValidation type="list" allowBlank="1" showInputMessage="1" showErrorMessage="1" sqref="B21 B34 B47 B60 B73 B86 B99 B112 B125 B138">
      <formula1>"Benzin, Diesel"</formula1>
    </dataValidation>
    <dataValidation type="list" allowBlank="1" showInputMessage="1" showErrorMessage="1" sqref="E24:E29 E37:E42 E50:E55 E63:E68 E76:E81 E89:E94 E102:E107 E115:E120 E128:E133 E141:E146">
      <formula1>"Ja, Nein"</formula1>
    </dataValidation>
  </dataValidations>
  <pageMargins left="0.7" right="0.7" top="0.78740157499999996" bottom="0.78740157499999996"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Erläuterungen</vt:lpstr>
      <vt:lpstr>Benzin_Diesel m. Standardwerten</vt:lpstr>
      <vt:lpstr>Freie Eingabe</vt:lpstr>
    </vt:vector>
  </TitlesOfParts>
  <Company>BMF Infra2019</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Baranyi Magdalena</dc:creator>
  <cp:lastModifiedBy>Damberger Robin</cp:lastModifiedBy>
  <dcterms:created xsi:type="dcterms:W3CDTF">2025-02-18T08:56:41Z</dcterms:created>
  <dcterms:modified xsi:type="dcterms:W3CDTF">2025-03-17T16:38:58Z</dcterms:modified>
</cp:coreProperties>
</file>