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_2022\Internet\2022-03\"/>
    </mc:Choice>
  </mc:AlternateContent>
  <bookViews>
    <workbookView xWindow="0" yWindow="0" windowWidth="28800" windowHeight="12300" firstSheet="2" activeTab="19"/>
  </bookViews>
  <sheets>
    <sheet name="2002" sheetId="4" r:id="rId1"/>
    <sheet name="2003" sheetId="5" r:id="rId2"/>
    <sheet name="2004" sheetId="6" r:id="rId3"/>
    <sheet name="2005" sheetId="7" r:id="rId4"/>
    <sheet name="2006" sheetId="8" r:id="rId5"/>
    <sheet name="2007" sheetId="9" r:id="rId6"/>
    <sheet name="2008" sheetId="10" r:id="rId7"/>
    <sheet name="2009" sheetId="11" r:id="rId8"/>
    <sheet name="2010" sheetId="12" r:id="rId9"/>
    <sheet name="2011" sheetId="13" r:id="rId10"/>
    <sheet name="2012" sheetId="14" r:id="rId11"/>
    <sheet name="2013" sheetId="15" r:id="rId12"/>
    <sheet name="2014" sheetId="16" r:id="rId13"/>
    <sheet name="2015" sheetId="17" r:id="rId14"/>
    <sheet name="2016" sheetId="18" r:id="rId15"/>
    <sheet name="2017" sheetId="19" r:id="rId16"/>
    <sheet name="2018" sheetId="20" r:id="rId17"/>
    <sheet name="2019" sheetId="21" r:id="rId18"/>
    <sheet name="2020" sheetId="22" r:id="rId19"/>
    <sheet name="2021" sheetId="23" r:id="rId20"/>
  </sheets>
  <definedNames>
    <definedName name="_xlnm.Print_Area" localSheetId="3">'2005'!$1:$31,'2005'!$35:$67,'2005'!$71:$103,'2005'!$105:$120</definedName>
    <definedName name="_xlnm.Print_Area" localSheetId="4">'2006'!$1:$31,'2006'!$35:$67,'2006'!$69:$85</definedName>
  </definedNames>
  <calcPr calcId="162913" fullCalcOnLoad="1"/>
</workbook>
</file>

<file path=xl/calcChain.xml><?xml version="1.0" encoding="utf-8"?>
<calcChain xmlns="http://schemas.openxmlformats.org/spreadsheetml/2006/main">
  <c r="G107" i="23" l="1"/>
  <c r="F107" i="23"/>
  <c r="E107" i="23"/>
  <c r="D107" i="23"/>
  <c r="C107" i="23"/>
  <c r="I66" i="23"/>
  <c r="G66" i="23" s="1"/>
  <c r="I65" i="23"/>
  <c r="H65" i="23" s="1"/>
  <c r="F65" i="23"/>
  <c r="I60" i="23"/>
  <c r="H60" i="23"/>
  <c r="G60" i="23"/>
  <c r="J60" i="23" s="1"/>
  <c r="F60" i="23"/>
  <c r="I59" i="23"/>
  <c r="G59" i="23" s="1"/>
  <c r="I56" i="23"/>
  <c r="H56" i="23" s="1"/>
  <c r="J56" i="23" s="1"/>
  <c r="I55" i="23"/>
  <c r="H55" i="23" s="1"/>
  <c r="H57" i="23" s="1"/>
  <c r="F55" i="23"/>
  <c r="I50" i="23"/>
  <c r="H50" i="23"/>
  <c r="G50" i="23"/>
  <c r="J50" i="23" s="1"/>
  <c r="F50" i="23"/>
  <c r="I49" i="23"/>
  <c r="G49" i="23" s="1"/>
  <c r="I46" i="23"/>
  <c r="H46" i="23" s="1"/>
  <c r="F46" i="23"/>
  <c r="I45" i="23"/>
  <c r="H45" i="23" s="1"/>
  <c r="G45" i="23"/>
  <c r="F45" i="23"/>
  <c r="F47" i="23" s="1"/>
  <c r="G43" i="23"/>
  <c r="I42" i="23"/>
  <c r="H42" i="23"/>
  <c r="J42" i="23" s="1"/>
  <c r="F42" i="23"/>
  <c r="F43" i="23" s="1"/>
  <c r="I41" i="23"/>
  <c r="H41" i="23"/>
  <c r="G41" i="23"/>
  <c r="J41" i="23" s="1"/>
  <c r="F41" i="23"/>
  <c r="I30" i="23"/>
  <c r="I29" i="23"/>
  <c r="F25" i="23"/>
  <c r="I24" i="23"/>
  <c r="H24" i="23" s="1"/>
  <c r="G24" i="23"/>
  <c r="J24" i="23" s="1"/>
  <c r="F24" i="23"/>
  <c r="I23" i="23"/>
  <c r="H23" i="23"/>
  <c r="H25" i="23" s="1"/>
  <c r="G23" i="23"/>
  <c r="J23" i="23" s="1"/>
  <c r="F23" i="23"/>
  <c r="I20" i="23"/>
  <c r="I19" i="23"/>
  <c r="H19" i="23" s="1"/>
  <c r="F19" i="23"/>
  <c r="F17" i="23"/>
  <c r="C76" i="23" s="1"/>
  <c r="I16" i="23"/>
  <c r="H16" i="23" s="1"/>
  <c r="G16" i="23"/>
  <c r="J16" i="23" s="1"/>
  <c r="F16" i="23"/>
  <c r="I15" i="23"/>
  <c r="H15" i="23"/>
  <c r="H17" i="23" s="1"/>
  <c r="E76" i="23" s="1"/>
  <c r="E110" i="23" s="1"/>
  <c r="G15" i="23"/>
  <c r="J15" i="23" s="1"/>
  <c r="F15" i="23"/>
  <c r="I12" i="23"/>
  <c r="I11" i="23"/>
  <c r="H11" i="23" s="1"/>
  <c r="F11" i="23"/>
  <c r="F9" i="23"/>
  <c r="C74" i="23" s="1"/>
  <c r="I8" i="23"/>
  <c r="H8" i="23" s="1"/>
  <c r="G8" i="23"/>
  <c r="F8" i="23"/>
  <c r="I7" i="23"/>
  <c r="H7" i="23"/>
  <c r="H9" i="23" s="1"/>
  <c r="E74" i="23" s="1"/>
  <c r="G7" i="23"/>
  <c r="F7" i="23"/>
  <c r="I7" i="22"/>
  <c r="F7" i="22"/>
  <c r="F9" i="22"/>
  <c r="C74" i="22"/>
  <c r="I8" i="22"/>
  <c r="G8" i="22"/>
  <c r="H11" i="22"/>
  <c r="H13" i="22"/>
  <c r="E75" i="22"/>
  <c r="E109" i="22"/>
  <c r="I11" i="22"/>
  <c r="F11" i="22"/>
  <c r="F13" i="22"/>
  <c r="C75" i="22"/>
  <c r="G12" i="22"/>
  <c r="J12" i="22"/>
  <c r="H12" i="22"/>
  <c r="I12" i="22"/>
  <c r="F12" i="22"/>
  <c r="F15" i="22"/>
  <c r="F17" i="22"/>
  <c r="C76" i="22"/>
  <c r="G15" i="22"/>
  <c r="H15" i="22"/>
  <c r="I15" i="22"/>
  <c r="J15" i="22"/>
  <c r="I16" i="22"/>
  <c r="F16" i="22"/>
  <c r="H19" i="22"/>
  <c r="H21" i="22"/>
  <c r="I19" i="22"/>
  <c r="F19" i="22"/>
  <c r="F21" i="22"/>
  <c r="G20" i="22"/>
  <c r="J20" i="22"/>
  <c r="H20" i="22"/>
  <c r="I20" i="22"/>
  <c r="F20" i="22"/>
  <c r="F23" i="22"/>
  <c r="G23" i="22"/>
  <c r="H23" i="22"/>
  <c r="I23" i="22"/>
  <c r="J23" i="22"/>
  <c r="I24" i="22"/>
  <c r="F24" i="22"/>
  <c r="G29" i="22"/>
  <c r="G31" i="22"/>
  <c r="H29" i="22"/>
  <c r="H31" i="22"/>
  <c r="E78" i="22"/>
  <c r="E112" i="22"/>
  <c r="I29" i="22"/>
  <c r="F29" i="22"/>
  <c r="F31" i="22"/>
  <c r="C78" i="22"/>
  <c r="F30" i="22"/>
  <c r="G30" i="22"/>
  <c r="H30" i="22"/>
  <c r="I30" i="22"/>
  <c r="J30" i="22"/>
  <c r="I41" i="22"/>
  <c r="F41" i="22"/>
  <c r="F43" i="22"/>
  <c r="I42" i="22"/>
  <c r="G42" i="22"/>
  <c r="H45" i="22"/>
  <c r="H47" i="22"/>
  <c r="I45" i="22"/>
  <c r="F45" i="22"/>
  <c r="F47" i="22"/>
  <c r="G46" i="22"/>
  <c r="J46" i="22"/>
  <c r="H46" i="22"/>
  <c r="I46" i="22"/>
  <c r="F46" i="22"/>
  <c r="F49" i="22"/>
  <c r="F51" i="22"/>
  <c r="G49" i="22"/>
  <c r="H49" i="22"/>
  <c r="I49" i="22"/>
  <c r="J49" i="22"/>
  <c r="I50" i="22"/>
  <c r="F50" i="22"/>
  <c r="G55" i="22"/>
  <c r="G57" i="22"/>
  <c r="H55" i="22"/>
  <c r="H57" i="22"/>
  <c r="I55" i="22"/>
  <c r="F55" i="22"/>
  <c r="F57" i="22"/>
  <c r="F63" i="22"/>
  <c r="F56" i="22"/>
  <c r="G56" i="22"/>
  <c r="H56" i="22"/>
  <c r="I56" i="22"/>
  <c r="J56" i="22"/>
  <c r="G59" i="22"/>
  <c r="H59" i="22"/>
  <c r="I59" i="22"/>
  <c r="J59" i="22"/>
  <c r="I60" i="22"/>
  <c r="F60" i="22"/>
  <c r="F61" i="22"/>
  <c r="G65" i="22"/>
  <c r="G67" i="22"/>
  <c r="H65" i="22"/>
  <c r="H67" i="22"/>
  <c r="E81" i="22"/>
  <c r="E115" i="22"/>
  <c r="I65" i="22"/>
  <c r="F65" i="22"/>
  <c r="F67" i="22"/>
  <c r="C81" i="22"/>
  <c r="F66" i="22"/>
  <c r="G66" i="22"/>
  <c r="H66" i="22"/>
  <c r="I66" i="22"/>
  <c r="J66" i="22"/>
  <c r="C107" i="22"/>
  <c r="D107" i="22"/>
  <c r="E107" i="22"/>
  <c r="F107" i="22"/>
  <c r="G107" i="22"/>
  <c r="G107" i="21"/>
  <c r="F107" i="21"/>
  <c r="E107" i="21"/>
  <c r="D107" i="21"/>
  <c r="C107" i="21"/>
  <c r="I66" i="21"/>
  <c r="H66" i="21"/>
  <c r="J66" i="21"/>
  <c r="G66" i="21"/>
  <c r="F66" i="21"/>
  <c r="F67" i="21"/>
  <c r="C81" i="21"/>
  <c r="I65" i="21"/>
  <c r="H65" i="21"/>
  <c r="H67" i="21"/>
  <c r="E81" i="21"/>
  <c r="E115" i="21"/>
  <c r="G65" i="21"/>
  <c r="F65" i="21"/>
  <c r="I60" i="21"/>
  <c r="J59" i="21"/>
  <c r="I59" i="21"/>
  <c r="H59" i="21"/>
  <c r="G59" i="21"/>
  <c r="F59" i="21"/>
  <c r="I56" i="21"/>
  <c r="H56" i="21"/>
  <c r="G56" i="21"/>
  <c r="J56" i="21"/>
  <c r="F56" i="21"/>
  <c r="I55" i="21"/>
  <c r="G55" i="21"/>
  <c r="H55" i="21"/>
  <c r="H57" i="21"/>
  <c r="I50" i="21"/>
  <c r="H50" i="21"/>
  <c r="J50" i="21"/>
  <c r="F50" i="21"/>
  <c r="J49" i="21"/>
  <c r="I49" i="21"/>
  <c r="H49" i="21"/>
  <c r="G49" i="21"/>
  <c r="G51" i="21"/>
  <c r="F49" i="21"/>
  <c r="F51" i="21"/>
  <c r="F47" i="21"/>
  <c r="I46" i="21"/>
  <c r="H46" i="21"/>
  <c r="J46" i="21"/>
  <c r="F46" i="21"/>
  <c r="I45" i="21"/>
  <c r="H45" i="21"/>
  <c r="H47" i="21"/>
  <c r="G45" i="21"/>
  <c r="F45" i="21"/>
  <c r="G43" i="21"/>
  <c r="I42" i="21"/>
  <c r="F42" i="21"/>
  <c r="H42" i="21"/>
  <c r="J42" i="21"/>
  <c r="I41" i="21"/>
  <c r="G41" i="21"/>
  <c r="H41" i="21"/>
  <c r="H43" i="21"/>
  <c r="I30" i="21"/>
  <c r="I29" i="21"/>
  <c r="I24" i="21"/>
  <c r="H24" i="21"/>
  <c r="G24" i="21"/>
  <c r="J24" i="21"/>
  <c r="F24" i="21"/>
  <c r="I23" i="21"/>
  <c r="G23" i="21"/>
  <c r="H23" i="21"/>
  <c r="H25" i="21"/>
  <c r="I20" i="21"/>
  <c r="I19" i="21"/>
  <c r="I16" i="21"/>
  <c r="H16" i="21"/>
  <c r="J16" i="21"/>
  <c r="F16" i="21"/>
  <c r="J15" i="21"/>
  <c r="I15" i="21"/>
  <c r="H15" i="21"/>
  <c r="G15" i="21"/>
  <c r="G17" i="21"/>
  <c r="D76" i="21"/>
  <c r="F15" i="21"/>
  <c r="F17" i="21"/>
  <c r="C76" i="21"/>
  <c r="G13" i="21"/>
  <c r="I12" i="21"/>
  <c r="H12" i="21"/>
  <c r="J12" i="21"/>
  <c r="F12" i="21"/>
  <c r="F13" i="21"/>
  <c r="C75" i="21"/>
  <c r="I11" i="21"/>
  <c r="H11" i="21"/>
  <c r="G11" i="21"/>
  <c r="J11" i="21"/>
  <c r="F11" i="21"/>
  <c r="I8" i="21"/>
  <c r="H8" i="21"/>
  <c r="I7" i="21"/>
  <c r="F7" i="21"/>
  <c r="I7" i="20"/>
  <c r="H8" i="20"/>
  <c r="I8" i="20"/>
  <c r="F8" i="20"/>
  <c r="G11" i="20"/>
  <c r="H11" i="20"/>
  <c r="I11" i="20"/>
  <c r="F11" i="20"/>
  <c r="I12" i="20"/>
  <c r="I15" i="20"/>
  <c r="H16" i="20"/>
  <c r="I16" i="20"/>
  <c r="F16" i="20"/>
  <c r="G19" i="20"/>
  <c r="H19" i="20"/>
  <c r="I19" i="20"/>
  <c r="F19" i="20"/>
  <c r="I20" i="20"/>
  <c r="I23" i="20"/>
  <c r="J24" i="20"/>
  <c r="H24" i="20"/>
  <c r="I24" i="20"/>
  <c r="G24" i="20"/>
  <c r="F29" i="20"/>
  <c r="I29" i="20"/>
  <c r="G29" i="20"/>
  <c r="J29" i="20"/>
  <c r="I30" i="20"/>
  <c r="G41" i="20"/>
  <c r="H41" i="20"/>
  <c r="H43" i="20"/>
  <c r="I41" i="20"/>
  <c r="F41" i="20"/>
  <c r="H42" i="20"/>
  <c r="I42" i="20"/>
  <c r="F42" i="20"/>
  <c r="I45" i="20"/>
  <c r="G45" i="20"/>
  <c r="G47" i="20"/>
  <c r="I46" i="20"/>
  <c r="F46" i="20"/>
  <c r="I49" i="20"/>
  <c r="I50" i="20"/>
  <c r="F55" i="20"/>
  <c r="G55" i="20"/>
  <c r="H55" i="20"/>
  <c r="I55" i="20"/>
  <c r="F56" i="20"/>
  <c r="I56" i="20"/>
  <c r="G56" i="20"/>
  <c r="I59" i="20"/>
  <c r="G60" i="20"/>
  <c r="H60" i="20"/>
  <c r="I60" i="20"/>
  <c r="F60" i="20"/>
  <c r="F65" i="20"/>
  <c r="F67" i="20"/>
  <c r="C81" i="20"/>
  <c r="I65" i="20"/>
  <c r="G65" i="20"/>
  <c r="I66" i="20"/>
  <c r="G66" i="20"/>
  <c r="G67" i="20"/>
  <c r="D81" i="20"/>
  <c r="D115" i="20"/>
  <c r="C107" i="20"/>
  <c r="D107" i="20"/>
  <c r="E107" i="20"/>
  <c r="F107" i="20"/>
  <c r="G107" i="20"/>
  <c r="I7" i="19"/>
  <c r="I8" i="19"/>
  <c r="H11" i="19"/>
  <c r="I11" i="19"/>
  <c r="G12" i="19"/>
  <c r="H12" i="19"/>
  <c r="I12" i="19"/>
  <c r="F12" i="19"/>
  <c r="G15" i="19"/>
  <c r="I15" i="19"/>
  <c r="H15" i="19"/>
  <c r="F16" i="19"/>
  <c r="I16" i="19"/>
  <c r="I19" i="19"/>
  <c r="G20" i="19"/>
  <c r="J20" i="19"/>
  <c r="H20" i="19"/>
  <c r="I20" i="19"/>
  <c r="F20" i="19"/>
  <c r="F23" i="19"/>
  <c r="G23" i="19"/>
  <c r="I23" i="19"/>
  <c r="H23" i="19"/>
  <c r="J23" i="19"/>
  <c r="I24" i="19"/>
  <c r="H29" i="19"/>
  <c r="H31" i="19"/>
  <c r="E78" i="19"/>
  <c r="E112" i="19"/>
  <c r="I29" i="19"/>
  <c r="F29" i="19"/>
  <c r="F31" i="19"/>
  <c r="J30" i="19"/>
  <c r="H30" i="19"/>
  <c r="I30" i="19"/>
  <c r="G30" i="19"/>
  <c r="C78" i="19"/>
  <c r="I41" i="19"/>
  <c r="I42" i="19"/>
  <c r="I45" i="19"/>
  <c r="I46" i="19"/>
  <c r="F49" i="19"/>
  <c r="G49" i="19"/>
  <c r="I49" i="19"/>
  <c r="H49" i="19"/>
  <c r="I50" i="19"/>
  <c r="H55" i="19"/>
  <c r="H57" i="19"/>
  <c r="I55" i="19"/>
  <c r="F55" i="19"/>
  <c r="G56" i="19"/>
  <c r="J56" i="19"/>
  <c r="I56" i="19"/>
  <c r="F56" i="19"/>
  <c r="I59" i="19"/>
  <c r="I60" i="19"/>
  <c r="F65" i="19"/>
  <c r="F67" i="19"/>
  <c r="C81" i="19"/>
  <c r="C115" i="19"/>
  <c r="G65" i="19"/>
  <c r="H65" i="19"/>
  <c r="I65" i="19"/>
  <c r="J65" i="19"/>
  <c r="F66" i="19"/>
  <c r="I66" i="19"/>
  <c r="H66" i="19"/>
  <c r="H67" i="19"/>
  <c r="E81" i="19"/>
  <c r="C107" i="19"/>
  <c r="D107" i="19"/>
  <c r="E107" i="19"/>
  <c r="F107" i="19"/>
  <c r="G107" i="19"/>
  <c r="C112" i="19"/>
  <c r="G107" i="18"/>
  <c r="F107" i="18"/>
  <c r="E107" i="18"/>
  <c r="D107" i="18"/>
  <c r="C107" i="18"/>
  <c r="I66" i="18"/>
  <c r="I65" i="18"/>
  <c r="H65" i="18"/>
  <c r="F65" i="18"/>
  <c r="I60" i="18"/>
  <c r="G60" i="18"/>
  <c r="H60" i="18"/>
  <c r="I59" i="18"/>
  <c r="I56" i="18"/>
  <c r="H56" i="18"/>
  <c r="G56" i="18"/>
  <c r="J56" i="18"/>
  <c r="F56" i="18"/>
  <c r="I55" i="18"/>
  <c r="F55" i="18"/>
  <c r="F57" i="18"/>
  <c r="I50" i="18"/>
  <c r="I49" i="18"/>
  <c r="H49" i="18"/>
  <c r="G49" i="18"/>
  <c r="F49" i="18"/>
  <c r="I46" i="18"/>
  <c r="I45" i="18"/>
  <c r="F45" i="18"/>
  <c r="I42" i="18"/>
  <c r="G42" i="18"/>
  <c r="J42" i="18"/>
  <c r="H42" i="18"/>
  <c r="I41" i="18"/>
  <c r="I30" i="18"/>
  <c r="H30" i="18"/>
  <c r="J30" i="18"/>
  <c r="G30" i="18"/>
  <c r="F30" i="18"/>
  <c r="I29" i="18"/>
  <c r="H29" i="18"/>
  <c r="H31" i="18"/>
  <c r="E78" i="18"/>
  <c r="E112" i="18"/>
  <c r="G29" i="18"/>
  <c r="F29" i="18"/>
  <c r="F31" i="18"/>
  <c r="C78" i="18"/>
  <c r="I24" i="18"/>
  <c r="I23" i="18"/>
  <c r="H23" i="18"/>
  <c r="G23" i="18"/>
  <c r="J23" i="18"/>
  <c r="F23" i="18"/>
  <c r="I20" i="18"/>
  <c r="I19" i="18"/>
  <c r="I16" i="18"/>
  <c r="I15" i="18"/>
  <c r="F15" i="18"/>
  <c r="I12" i="18"/>
  <c r="H12" i="18"/>
  <c r="G12" i="18"/>
  <c r="F12" i="18"/>
  <c r="I11" i="18"/>
  <c r="I8" i="18"/>
  <c r="H8" i="18"/>
  <c r="I7" i="18"/>
  <c r="G107" i="17"/>
  <c r="F107" i="17"/>
  <c r="E107" i="17"/>
  <c r="D107" i="17"/>
  <c r="C107" i="17"/>
  <c r="I66" i="17"/>
  <c r="G66" i="17"/>
  <c r="I65" i="17"/>
  <c r="H65" i="17"/>
  <c r="I60" i="17"/>
  <c r="I59" i="17"/>
  <c r="G59" i="17"/>
  <c r="I56" i="17"/>
  <c r="H56" i="17"/>
  <c r="G56" i="17"/>
  <c r="J56" i="17"/>
  <c r="F56" i="17"/>
  <c r="I55" i="17"/>
  <c r="H55" i="17"/>
  <c r="H57" i="17"/>
  <c r="G55" i="17"/>
  <c r="G57" i="17"/>
  <c r="I50" i="17"/>
  <c r="G50" i="17"/>
  <c r="I49" i="17"/>
  <c r="H49" i="17"/>
  <c r="F49" i="17"/>
  <c r="I46" i="17"/>
  <c r="H46" i="17"/>
  <c r="G46" i="17"/>
  <c r="F46" i="17"/>
  <c r="I45" i="17"/>
  <c r="F45" i="17"/>
  <c r="F47" i="17"/>
  <c r="H45" i="17"/>
  <c r="I42" i="17"/>
  <c r="G42" i="17"/>
  <c r="I41" i="17"/>
  <c r="H41" i="17"/>
  <c r="G41" i="17"/>
  <c r="F41" i="17"/>
  <c r="I30" i="17"/>
  <c r="H30" i="17"/>
  <c r="G30" i="17"/>
  <c r="F30" i="17"/>
  <c r="I29" i="17"/>
  <c r="F29" i="17"/>
  <c r="F31" i="17"/>
  <c r="C78" i="17"/>
  <c r="H29" i="17"/>
  <c r="H31" i="17"/>
  <c r="E78" i="17"/>
  <c r="E112" i="17"/>
  <c r="I24" i="17"/>
  <c r="H24" i="17"/>
  <c r="J24" i="17"/>
  <c r="G24" i="17"/>
  <c r="F24" i="17"/>
  <c r="I23" i="17"/>
  <c r="I20" i="17"/>
  <c r="I19" i="17"/>
  <c r="G19" i="17"/>
  <c r="I16" i="17"/>
  <c r="H16" i="17"/>
  <c r="G16" i="17"/>
  <c r="F16" i="17"/>
  <c r="I15" i="17"/>
  <c r="F15" i="17"/>
  <c r="F17" i="17"/>
  <c r="C76" i="17"/>
  <c r="I12" i="17"/>
  <c r="F12" i="17"/>
  <c r="I11" i="17"/>
  <c r="G11" i="17"/>
  <c r="I8" i="17"/>
  <c r="H8" i="17"/>
  <c r="J8" i="17"/>
  <c r="G8" i="17"/>
  <c r="F8" i="17"/>
  <c r="I7" i="17"/>
  <c r="H7" i="17"/>
  <c r="G7" i="17"/>
  <c r="G9" i="17"/>
  <c r="F7" i="16"/>
  <c r="H7" i="16"/>
  <c r="I7" i="16"/>
  <c r="G7" i="16"/>
  <c r="J7" i="16"/>
  <c r="I8" i="16"/>
  <c r="F8" i="16"/>
  <c r="I11" i="16"/>
  <c r="F11" i="16"/>
  <c r="I12" i="16"/>
  <c r="G15" i="16"/>
  <c r="I15" i="16"/>
  <c r="F15" i="16"/>
  <c r="I16" i="16"/>
  <c r="F16" i="16"/>
  <c r="I19" i="16"/>
  <c r="F19" i="16"/>
  <c r="H20" i="16"/>
  <c r="I20" i="16"/>
  <c r="G20" i="16"/>
  <c r="J20" i="16"/>
  <c r="F20" i="16"/>
  <c r="F23" i="16"/>
  <c r="G23" i="16"/>
  <c r="I23" i="16"/>
  <c r="H23" i="16"/>
  <c r="J23" i="16"/>
  <c r="I24" i="16"/>
  <c r="F24" i="16"/>
  <c r="I29" i="16"/>
  <c r="F29" i="16"/>
  <c r="I30" i="16"/>
  <c r="I41" i="16"/>
  <c r="F41" i="16"/>
  <c r="F43" i="16"/>
  <c r="H42" i="16"/>
  <c r="I42" i="16"/>
  <c r="F42" i="16"/>
  <c r="I45" i="16"/>
  <c r="F46" i="16"/>
  <c r="G46" i="16"/>
  <c r="I46" i="16"/>
  <c r="H46" i="16"/>
  <c r="J46" i="16"/>
  <c r="I49" i="16"/>
  <c r="F49" i="16"/>
  <c r="H50" i="16"/>
  <c r="I50" i="16"/>
  <c r="F50" i="16"/>
  <c r="F55" i="16"/>
  <c r="G55" i="16"/>
  <c r="H55" i="16"/>
  <c r="I55" i="16"/>
  <c r="I56" i="16"/>
  <c r="F56" i="16"/>
  <c r="I59" i="16"/>
  <c r="H59" i="16"/>
  <c r="H60" i="16"/>
  <c r="I60" i="16"/>
  <c r="I65" i="16"/>
  <c r="F65" i="16"/>
  <c r="H66" i="16"/>
  <c r="I66" i="16"/>
  <c r="F66" i="16"/>
  <c r="C107" i="16"/>
  <c r="D107" i="16"/>
  <c r="E107" i="16"/>
  <c r="F107" i="16"/>
  <c r="G107" i="16"/>
  <c r="G107" i="15"/>
  <c r="F107" i="15"/>
  <c r="E107" i="15"/>
  <c r="D107" i="15"/>
  <c r="C107" i="15"/>
  <c r="I66" i="15"/>
  <c r="H66" i="15"/>
  <c r="G66" i="15"/>
  <c r="J66" i="15"/>
  <c r="F66" i="15"/>
  <c r="I65" i="15"/>
  <c r="I60" i="15"/>
  <c r="I59" i="15"/>
  <c r="H59" i="15"/>
  <c r="G59" i="15"/>
  <c r="J59" i="15"/>
  <c r="F59" i="15"/>
  <c r="I56" i="15"/>
  <c r="H56" i="15"/>
  <c r="G56" i="15"/>
  <c r="J56" i="15"/>
  <c r="F56" i="15"/>
  <c r="I55" i="15"/>
  <c r="G55" i="15"/>
  <c r="H55" i="15"/>
  <c r="H57" i="15"/>
  <c r="I50" i="15"/>
  <c r="G50" i="15"/>
  <c r="J50" i="15"/>
  <c r="H50" i="15"/>
  <c r="F50" i="15"/>
  <c r="F51" i="15"/>
  <c r="I49" i="15"/>
  <c r="H49" i="15"/>
  <c r="H51" i="15"/>
  <c r="G49" i="15"/>
  <c r="F49" i="15"/>
  <c r="I46" i="15"/>
  <c r="G46" i="15"/>
  <c r="H46" i="15"/>
  <c r="I45" i="15"/>
  <c r="I42" i="15"/>
  <c r="H42" i="15"/>
  <c r="J42" i="15"/>
  <c r="G42" i="15"/>
  <c r="F42" i="15"/>
  <c r="I41" i="15"/>
  <c r="G41" i="15"/>
  <c r="H41" i="15"/>
  <c r="F41" i="15"/>
  <c r="F43" i="15"/>
  <c r="I30" i="15"/>
  <c r="I29" i="15"/>
  <c r="I24" i="15"/>
  <c r="G24" i="15"/>
  <c r="J24" i="15"/>
  <c r="H24" i="15"/>
  <c r="F24" i="15"/>
  <c r="I23" i="15"/>
  <c r="G23" i="15"/>
  <c r="H23" i="15"/>
  <c r="H25" i="15"/>
  <c r="I20" i="15"/>
  <c r="I19" i="15"/>
  <c r="H19" i="15"/>
  <c r="G19" i="15"/>
  <c r="J19" i="15"/>
  <c r="F19" i="15"/>
  <c r="I16" i="15"/>
  <c r="F16" i="15"/>
  <c r="I15" i="15"/>
  <c r="H15" i="15"/>
  <c r="I12" i="15"/>
  <c r="F12" i="15"/>
  <c r="I11" i="15"/>
  <c r="I8" i="15"/>
  <c r="F8" i="15"/>
  <c r="G8" i="15"/>
  <c r="I7" i="15"/>
  <c r="H7" i="15"/>
  <c r="G107" i="14"/>
  <c r="F107" i="14"/>
  <c r="E107" i="14"/>
  <c r="D107" i="14"/>
  <c r="C107" i="14"/>
  <c r="I66" i="14"/>
  <c r="F66" i="14"/>
  <c r="I65" i="14"/>
  <c r="G65" i="14"/>
  <c r="H65" i="14"/>
  <c r="I60" i="14"/>
  <c r="H60" i="14"/>
  <c r="G60" i="14"/>
  <c r="F60" i="14"/>
  <c r="F61" i="14"/>
  <c r="I59" i="14"/>
  <c r="H59" i="14"/>
  <c r="G59" i="14"/>
  <c r="F59" i="14"/>
  <c r="I56" i="14"/>
  <c r="H56" i="14"/>
  <c r="I55" i="14"/>
  <c r="I50" i="14"/>
  <c r="G50" i="14"/>
  <c r="H50" i="14"/>
  <c r="F50" i="14"/>
  <c r="I49" i="14"/>
  <c r="I46" i="14"/>
  <c r="F46" i="14"/>
  <c r="I45" i="14"/>
  <c r="H45" i="14"/>
  <c r="G45" i="14"/>
  <c r="F45" i="14"/>
  <c r="F47" i="14"/>
  <c r="I42" i="14"/>
  <c r="F42" i="14"/>
  <c r="G42" i="14"/>
  <c r="I41" i="14"/>
  <c r="H41" i="14"/>
  <c r="I30" i="14"/>
  <c r="I29" i="14"/>
  <c r="F29" i="14"/>
  <c r="G29" i="14"/>
  <c r="I24" i="14"/>
  <c r="H24" i="14"/>
  <c r="I23" i="14"/>
  <c r="F23" i="14"/>
  <c r="I20" i="14"/>
  <c r="I19" i="14"/>
  <c r="I16" i="14"/>
  <c r="H16" i="14"/>
  <c r="I15" i="14"/>
  <c r="F15" i="14"/>
  <c r="I12" i="14"/>
  <c r="H12" i="14"/>
  <c r="J12" i="14"/>
  <c r="G12" i="14"/>
  <c r="F12" i="14"/>
  <c r="I11" i="14"/>
  <c r="I8" i="14"/>
  <c r="I7" i="14"/>
  <c r="F7" i="14"/>
  <c r="I7" i="13"/>
  <c r="I8" i="13"/>
  <c r="I11" i="13"/>
  <c r="H11" i="13"/>
  <c r="H12" i="13"/>
  <c r="I12" i="13"/>
  <c r="G12" i="13"/>
  <c r="I15" i="13"/>
  <c r="H16" i="13"/>
  <c r="I16" i="13"/>
  <c r="F16" i="13"/>
  <c r="G16" i="13"/>
  <c r="J16" i="13"/>
  <c r="I19" i="13"/>
  <c r="H19" i="13"/>
  <c r="H21" i="13"/>
  <c r="G20" i="13"/>
  <c r="J20" i="13"/>
  <c r="I20" i="13"/>
  <c r="H20" i="13"/>
  <c r="G23" i="13"/>
  <c r="I23" i="13"/>
  <c r="F23" i="13"/>
  <c r="I24" i="13"/>
  <c r="G29" i="13"/>
  <c r="H29" i="13"/>
  <c r="I29" i="13"/>
  <c r="F29" i="13"/>
  <c r="F31" i="13"/>
  <c r="G30" i="13"/>
  <c r="I30" i="13"/>
  <c r="F30" i="13"/>
  <c r="C78" i="13"/>
  <c r="H41" i="13"/>
  <c r="I41" i="13"/>
  <c r="F41" i="13"/>
  <c r="G41" i="13"/>
  <c r="I42" i="13"/>
  <c r="I45" i="13"/>
  <c r="I46" i="13"/>
  <c r="H49" i="13"/>
  <c r="I49" i="13"/>
  <c r="F49" i="13"/>
  <c r="F51" i="13"/>
  <c r="G49" i="13"/>
  <c r="I50" i="13"/>
  <c r="I55" i="13"/>
  <c r="F56" i="13"/>
  <c r="I56" i="13"/>
  <c r="I59" i="13"/>
  <c r="F60" i="13"/>
  <c r="I60" i="13"/>
  <c r="G60" i="13"/>
  <c r="I65" i="13"/>
  <c r="I66" i="13"/>
  <c r="C107" i="13"/>
  <c r="D107" i="13"/>
  <c r="E107" i="13"/>
  <c r="F107" i="13"/>
  <c r="G107" i="13"/>
  <c r="I66" i="12"/>
  <c r="F66" i="12"/>
  <c r="G66" i="12"/>
  <c r="J66" i="12"/>
  <c r="I65" i="12"/>
  <c r="H65" i="12"/>
  <c r="G65" i="12"/>
  <c r="F65" i="12"/>
  <c r="I60" i="12"/>
  <c r="G60" i="12"/>
  <c r="H60" i="12"/>
  <c r="F60" i="12"/>
  <c r="I59" i="12"/>
  <c r="I56" i="12"/>
  <c r="H56" i="12"/>
  <c r="I55" i="12"/>
  <c r="G55" i="12"/>
  <c r="H55" i="12"/>
  <c r="I50" i="12"/>
  <c r="I49" i="12"/>
  <c r="H49" i="12"/>
  <c r="I46" i="12"/>
  <c r="I45" i="12"/>
  <c r="F45" i="12"/>
  <c r="I42" i="12"/>
  <c r="F42" i="12"/>
  <c r="I41" i="12"/>
  <c r="F41" i="12"/>
  <c r="I30" i="12"/>
  <c r="I29" i="12"/>
  <c r="I24" i="12"/>
  <c r="I23" i="12"/>
  <c r="H23" i="12"/>
  <c r="G23" i="12"/>
  <c r="I20" i="12"/>
  <c r="G20" i="12"/>
  <c r="H20" i="12"/>
  <c r="F20" i="12"/>
  <c r="I19" i="12"/>
  <c r="F19" i="12"/>
  <c r="F21" i="12"/>
  <c r="I16" i="12"/>
  <c r="H16" i="12"/>
  <c r="J16" i="12"/>
  <c r="G16" i="12"/>
  <c r="F16" i="12"/>
  <c r="I15" i="12"/>
  <c r="H15" i="12"/>
  <c r="H17" i="12"/>
  <c r="G15" i="12"/>
  <c r="G17" i="12"/>
  <c r="J17" i="12"/>
  <c r="I12" i="12"/>
  <c r="G12" i="12"/>
  <c r="H12" i="12"/>
  <c r="F12" i="12"/>
  <c r="I11" i="12"/>
  <c r="I8" i="12"/>
  <c r="I7" i="12"/>
  <c r="I7" i="11"/>
  <c r="H7" i="11"/>
  <c r="I8" i="11"/>
  <c r="F8" i="11"/>
  <c r="G8" i="11"/>
  <c r="I11" i="11"/>
  <c r="F11" i="11"/>
  <c r="I12" i="11"/>
  <c r="I15" i="11"/>
  <c r="F15" i="11"/>
  <c r="G15" i="11"/>
  <c r="H15" i="11"/>
  <c r="I16" i="11"/>
  <c r="F16" i="11"/>
  <c r="G16" i="11"/>
  <c r="H16" i="11"/>
  <c r="I19" i="11"/>
  <c r="I20" i="11"/>
  <c r="H20" i="11"/>
  <c r="I23" i="11"/>
  <c r="F23" i="11"/>
  <c r="H23" i="11"/>
  <c r="H25" i="11"/>
  <c r="I24" i="11"/>
  <c r="F24" i="11"/>
  <c r="G24" i="11"/>
  <c r="H24" i="11"/>
  <c r="I29" i="11"/>
  <c r="H29" i="11"/>
  <c r="I30" i="11"/>
  <c r="G30" i="11"/>
  <c r="I41" i="11"/>
  <c r="I42" i="11"/>
  <c r="F42" i="11"/>
  <c r="I45" i="11"/>
  <c r="F45" i="11"/>
  <c r="I46" i="11"/>
  <c r="G46" i="11"/>
  <c r="J46" i="11"/>
  <c r="F46" i="11"/>
  <c r="F47" i="11"/>
  <c r="H46" i="11"/>
  <c r="I49" i="11"/>
  <c r="I50" i="11"/>
  <c r="I55" i="11"/>
  <c r="I56" i="11"/>
  <c r="H56" i="11"/>
  <c r="I59" i="11"/>
  <c r="F59" i="11"/>
  <c r="I60" i="11"/>
  <c r="I65" i="11"/>
  <c r="F65" i="11"/>
  <c r="G65" i="11"/>
  <c r="H65" i="11"/>
  <c r="I66" i="11"/>
  <c r="F66" i="11"/>
  <c r="I7" i="10"/>
  <c r="I8" i="10"/>
  <c r="H8" i="10"/>
  <c r="I11" i="10"/>
  <c r="F11" i="10"/>
  <c r="G11" i="10"/>
  <c r="H11" i="10"/>
  <c r="I12" i="10"/>
  <c r="I15" i="10"/>
  <c r="H15" i="10"/>
  <c r="I16" i="10"/>
  <c r="H16" i="10"/>
  <c r="H17" i="10"/>
  <c r="I19" i="10"/>
  <c r="F19" i="10"/>
  <c r="F21" i="10"/>
  <c r="G19" i="10"/>
  <c r="J19" i="10"/>
  <c r="H19" i="10"/>
  <c r="I20" i="10"/>
  <c r="F20" i="10"/>
  <c r="I23" i="10"/>
  <c r="H23" i="10"/>
  <c r="I24" i="10"/>
  <c r="H24" i="10"/>
  <c r="I29" i="10"/>
  <c r="I30" i="10"/>
  <c r="I41" i="10"/>
  <c r="H41" i="10"/>
  <c r="H43" i="10"/>
  <c r="I42" i="10"/>
  <c r="F42" i="10"/>
  <c r="F43" i="10"/>
  <c r="G42" i="10"/>
  <c r="J42" i="10"/>
  <c r="H42" i="10"/>
  <c r="I45" i="10"/>
  <c r="I46" i="10"/>
  <c r="I49" i="10"/>
  <c r="F49" i="10"/>
  <c r="G49" i="10"/>
  <c r="J49" i="10"/>
  <c r="H49" i="10"/>
  <c r="I50" i="10"/>
  <c r="H50" i="10"/>
  <c r="H51" i="10"/>
  <c r="I55" i="10"/>
  <c r="H55" i="10"/>
  <c r="I56" i="10"/>
  <c r="H56" i="10"/>
  <c r="I59" i="10"/>
  <c r="H59" i="10"/>
  <c r="G59" i="10"/>
  <c r="I60" i="10"/>
  <c r="F60" i="10"/>
  <c r="I65" i="10"/>
  <c r="H65" i="10"/>
  <c r="H67" i="10"/>
  <c r="I66" i="10"/>
  <c r="H66" i="10"/>
  <c r="I7" i="9"/>
  <c r="F7" i="9"/>
  <c r="I8" i="9"/>
  <c r="H8" i="9"/>
  <c r="I11" i="9"/>
  <c r="I12" i="9"/>
  <c r="F12" i="9"/>
  <c r="F13" i="9"/>
  <c r="G12" i="9"/>
  <c r="J12" i="9"/>
  <c r="H12" i="9"/>
  <c r="I15" i="9"/>
  <c r="F15" i="9"/>
  <c r="F17" i="9"/>
  <c r="I16" i="9"/>
  <c r="H16" i="9"/>
  <c r="F16" i="9"/>
  <c r="I19" i="9"/>
  <c r="G19" i="9"/>
  <c r="G21" i="9"/>
  <c r="I20" i="9"/>
  <c r="F20" i="9"/>
  <c r="G20" i="9"/>
  <c r="J20" i="9"/>
  <c r="H20" i="9"/>
  <c r="I23" i="9"/>
  <c r="G23" i="9"/>
  <c r="I24" i="9"/>
  <c r="G24" i="9"/>
  <c r="J24" i="9"/>
  <c r="F24" i="9"/>
  <c r="H24" i="9"/>
  <c r="I29" i="9"/>
  <c r="I30" i="9"/>
  <c r="I41" i="9"/>
  <c r="H41" i="9"/>
  <c r="G41" i="9"/>
  <c r="I42" i="9"/>
  <c r="H42" i="9"/>
  <c r="G42" i="9"/>
  <c r="J42" i="9"/>
  <c r="I45" i="9"/>
  <c r="H45" i="9"/>
  <c r="G45" i="9"/>
  <c r="F45" i="9"/>
  <c r="I46" i="9"/>
  <c r="I49" i="9"/>
  <c r="H49" i="9"/>
  <c r="I50" i="9"/>
  <c r="I55" i="9"/>
  <c r="I56" i="9"/>
  <c r="F56" i="9"/>
  <c r="G56" i="9"/>
  <c r="J56" i="9"/>
  <c r="H56" i="9"/>
  <c r="I59" i="9"/>
  <c r="H59" i="9"/>
  <c r="H61" i="9"/>
  <c r="G59" i="9"/>
  <c r="I60" i="9"/>
  <c r="G60" i="9"/>
  <c r="J60" i="9"/>
  <c r="F60" i="9"/>
  <c r="H60" i="9"/>
  <c r="I65" i="9"/>
  <c r="I66" i="9"/>
  <c r="G66" i="9"/>
  <c r="I7" i="8"/>
  <c r="G7" i="8"/>
  <c r="J7" i="8"/>
  <c r="F7" i="8"/>
  <c r="H7" i="8"/>
  <c r="I8" i="8"/>
  <c r="I11" i="8"/>
  <c r="H11" i="8"/>
  <c r="I12" i="8"/>
  <c r="I15" i="8"/>
  <c r="G15" i="8"/>
  <c r="F15" i="8"/>
  <c r="H15" i="8"/>
  <c r="I16" i="8"/>
  <c r="I19" i="8"/>
  <c r="I20" i="8"/>
  <c r="G20" i="8"/>
  <c r="I23" i="8"/>
  <c r="I24" i="8"/>
  <c r="G24" i="8"/>
  <c r="I29" i="8"/>
  <c r="I30" i="8"/>
  <c r="G30" i="8"/>
  <c r="J30" i="8"/>
  <c r="I41" i="8"/>
  <c r="G41" i="8"/>
  <c r="F41" i="8"/>
  <c r="I42" i="8"/>
  <c r="I45" i="8"/>
  <c r="F45" i="8"/>
  <c r="F47" i="8"/>
  <c r="I46" i="8"/>
  <c r="G46" i="8"/>
  <c r="J46" i="8"/>
  <c r="F46" i="8"/>
  <c r="H46" i="8"/>
  <c r="I49" i="8"/>
  <c r="I50" i="8"/>
  <c r="H50" i="8"/>
  <c r="I55" i="8"/>
  <c r="G55" i="8"/>
  <c r="F55" i="8"/>
  <c r="H55" i="8"/>
  <c r="I56" i="8"/>
  <c r="G56" i="8"/>
  <c r="I59" i="8"/>
  <c r="F59" i="8"/>
  <c r="G59" i="8"/>
  <c r="H59" i="8"/>
  <c r="I60" i="8"/>
  <c r="I65" i="8"/>
  <c r="G65" i="8"/>
  <c r="I66" i="8"/>
  <c r="H66" i="8"/>
  <c r="H84" i="7"/>
  <c r="G19" i="12"/>
  <c r="G42" i="12"/>
  <c r="J42" i="12"/>
  <c r="F15" i="12"/>
  <c r="F17" i="12"/>
  <c r="H19" i="12"/>
  <c r="F23" i="12"/>
  <c r="F30" i="12"/>
  <c r="H42" i="12"/>
  <c r="F55" i="12"/>
  <c r="H66" i="12"/>
  <c r="H12" i="8"/>
  <c r="H13" i="8"/>
  <c r="F12" i="8"/>
  <c r="G12" i="10"/>
  <c r="H12" i="10"/>
  <c r="F12" i="10"/>
  <c r="F7" i="10"/>
  <c r="G7" i="10"/>
  <c r="H7" i="10"/>
  <c r="G60" i="11"/>
  <c r="H60" i="8"/>
  <c r="H61" i="8"/>
  <c r="H45" i="8"/>
  <c r="H47" i="8"/>
  <c r="F66" i="9"/>
  <c r="G29" i="10"/>
  <c r="H29" i="10"/>
  <c r="F29" i="10"/>
  <c r="F55" i="9"/>
  <c r="F57" i="9"/>
  <c r="F63" i="9"/>
  <c r="G55" i="9"/>
  <c r="H55" i="9"/>
  <c r="H57" i="9"/>
  <c r="H63" i="9"/>
  <c r="G45" i="8"/>
  <c r="H30" i="8"/>
  <c r="G29" i="8"/>
  <c r="J45" i="9"/>
  <c r="G25" i="9"/>
  <c r="J25" i="9"/>
  <c r="H23" i="9"/>
  <c r="H25" i="9"/>
  <c r="F30" i="9"/>
  <c r="F30" i="8"/>
  <c r="H20" i="8"/>
  <c r="J20" i="8"/>
  <c r="F20" i="8"/>
  <c r="G12" i="8"/>
  <c r="F46" i="9"/>
  <c r="G46" i="9"/>
  <c r="H46" i="9"/>
  <c r="F13" i="10"/>
  <c r="G50" i="11"/>
  <c r="J50" i="11"/>
  <c r="H50" i="11"/>
  <c r="F50" i="11"/>
  <c r="G45" i="11"/>
  <c r="J45" i="11"/>
  <c r="H45" i="11"/>
  <c r="H47" i="11"/>
  <c r="F59" i="9"/>
  <c r="F61" i="9"/>
  <c r="F50" i="9"/>
  <c r="F51" i="9"/>
  <c r="F30" i="10"/>
  <c r="F31" i="10"/>
  <c r="H13" i="10"/>
  <c r="G66" i="11"/>
  <c r="H66" i="11"/>
  <c r="H67" i="11"/>
  <c r="G42" i="11"/>
  <c r="H42" i="11"/>
  <c r="F29" i="11"/>
  <c r="G29" i="11"/>
  <c r="G31" i="11"/>
  <c r="G19" i="11"/>
  <c r="J15" i="11"/>
  <c r="G7" i="9"/>
  <c r="H7" i="9"/>
  <c r="H9" i="9"/>
  <c r="F23" i="10"/>
  <c r="G23" i="10"/>
  <c r="F20" i="11"/>
  <c r="G20" i="11"/>
  <c r="J20" i="11"/>
  <c r="G11" i="11"/>
  <c r="H11" i="11"/>
  <c r="F8" i="9"/>
  <c r="F9" i="9"/>
  <c r="G8" i="9"/>
  <c r="J8" i="9"/>
  <c r="G60" i="10"/>
  <c r="J60" i="10"/>
  <c r="H60" i="10"/>
  <c r="H61" i="10"/>
  <c r="F55" i="10"/>
  <c r="G55" i="10"/>
  <c r="H45" i="10"/>
  <c r="G20" i="10"/>
  <c r="H20" i="10"/>
  <c r="H21" i="10"/>
  <c r="F15" i="10"/>
  <c r="G15" i="10"/>
  <c r="J65" i="11"/>
  <c r="G59" i="11"/>
  <c r="H59" i="11"/>
  <c r="F12" i="11"/>
  <c r="J19" i="12"/>
  <c r="J29" i="10"/>
  <c r="J20" i="10"/>
  <c r="J15" i="10"/>
  <c r="J29" i="11"/>
  <c r="J23" i="9"/>
  <c r="G61" i="11"/>
  <c r="G47" i="11"/>
  <c r="J47" i="11"/>
  <c r="J46" i="9"/>
  <c r="G47" i="9"/>
  <c r="G57" i="9"/>
  <c r="C112" i="13"/>
  <c r="H66" i="13"/>
  <c r="F66" i="13"/>
  <c r="H42" i="13"/>
  <c r="F42" i="13"/>
  <c r="G42" i="13"/>
  <c r="H59" i="13"/>
  <c r="F59" i="13"/>
  <c r="F61" i="13"/>
  <c r="G59" i="13"/>
  <c r="G66" i="13"/>
  <c r="H50" i="13"/>
  <c r="H51" i="13"/>
  <c r="F50" i="13"/>
  <c r="G50" i="13"/>
  <c r="J23" i="13"/>
  <c r="G19" i="13"/>
  <c r="G21" i="13"/>
  <c r="G11" i="13"/>
  <c r="H55" i="13"/>
  <c r="H46" i="13"/>
  <c r="H30" i="13"/>
  <c r="H23" i="13"/>
  <c r="F19" i="13"/>
  <c r="H15" i="13"/>
  <c r="H17" i="13"/>
  <c r="E76" i="13"/>
  <c r="E110" i="13"/>
  <c r="F11" i="13"/>
  <c r="H7" i="13"/>
  <c r="J55" i="10"/>
  <c r="G21" i="10"/>
  <c r="G15" i="9"/>
  <c r="H23" i="8"/>
  <c r="G23" i="8"/>
  <c r="H16" i="8"/>
  <c r="H17" i="8"/>
  <c r="F16" i="8"/>
  <c r="F17" i="8"/>
  <c r="G16" i="8"/>
  <c r="J16" i="8"/>
  <c r="G65" i="9"/>
  <c r="H65" i="9"/>
  <c r="F65" i="9"/>
  <c r="F67" i="9"/>
  <c r="G29" i="9"/>
  <c r="F29" i="9"/>
  <c r="F31" i="9"/>
  <c r="H29" i="9"/>
  <c r="H31" i="9"/>
  <c r="F11" i="9"/>
  <c r="G11" i="9"/>
  <c r="G55" i="11"/>
  <c r="H55" i="11"/>
  <c r="H57" i="11"/>
  <c r="F55" i="11"/>
  <c r="H11" i="12"/>
  <c r="G11" i="12"/>
  <c r="F11" i="12"/>
  <c r="F13" i="12"/>
  <c r="H29" i="12"/>
  <c r="F29" i="12"/>
  <c r="F31" i="12"/>
  <c r="G29" i="12"/>
  <c r="H46" i="12"/>
  <c r="G46" i="12"/>
  <c r="F46" i="12"/>
  <c r="F47" i="12"/>
  <c r="J66" i="11"/>
  <c r="J11" i="10"/>
  <c r="H66" i="9"/>
  <c r="J12" i="10"/>
  <c r="J65" i="12"/>
  <c r="G66" i="8"/>
  <c r="J66" i="8"/>
  <c r="F66" i="8"/>
  <c r="J55" i="8"/>
  <c r="G49" i="8"/>
  <c r="F49" i="8"/>
  <c r="H49" i="8"/>
  <c r="H51" i="8"/>
  <c r="J51" i="8"/>
  <c r="F29" i="8"/>
  <c r="F31" i="8"/>
  <c r="H29" i="8"/>
  <c r="H31" i="8"/>
  <c r="F47" i="9"/>
  <c r="F50" i="10"/>
  <c r="F51" i="10"/>
  <c r="G50" i="10"/>
  <c r="F60" i="11"/>
  <c r="F61" i="11"/>
  <c r="H60" i="11"/>
  <c r="J60" i="11"/>
  <c r="G7" i="11"/>
  <c r="F7" i="11"/>
  <c r="F9" i="11"/>
  <c r="J15" i="12"/>
  <c r="G7" i="12"/>
  <c r="J7" i="12"/>
  <c r="H7" i="12"/>
  <c r="F7" i="12"/>
  <c r="F9" i="12"/>
  <c r="J55" i="9"/>
  <c r="H15" i="9"/>
  <c r="H17" i="9"/>
  <c r="F23" i="8"/>
  <c r="F25" i="8"/>
  <c r="J66" i="9"/>
  <c r="G49" i="9"/>
  <c r="F49" i="9"/>
  <c r="H43" i="9"/>
  <c r="J41" i="9"/>
  <c r="G30" i="9"/>
  <c r="J30" i="9"/>
  <c r="H30" i="9"/>
  <c r="H11" i="9"/>
  <c r="H13" i="9"/>
  <c r="F45" i="10"/>
  <c r="G45" i="10"/>
  <c r="F8" i="10"/>
  <c r="F9" i="10"/>
  <c r="G8" i="10"/>
  <c r="G8" i="12"/>
  <c r="F8" i="12"/>
  <c r="H8" i="12"/>
  <c r="J23" i="12"/>
  <c r="G45" i="12"/>
  <c r="H45" i="12"/>
  <c r="F50" i="12"/>
  <c r="F51" i="12"/>
  <c r="H50" i="12"/>
  <c r="H51" i="12"/>
  <c r="G50" i="12"/>
  <c r="H41" i="8"/>
  <c r="H50" i="9"/>
  <c r="H51" i="9"/>
  <c r="G50" i="9"/>
  <c r="G51" i="9"/>
  <c r="J51" i="9"/>
  <c r="F24" i="10"/>
  <c r="F25" i="10"/>
  <c r="G24" i="10"/>
  <c r="F16" i="10"/>
  <c r="G16" i="10"/>
  <c r="J16" i="10"/>
  <c r="F56" i="11"/>
  <c r="G56" i="11"/>
  <c r="J56" i="11"/>
  <c r="G24" i="12"/>
  <c r="H30" i="12"/>
  <c r="J30" i="12"/>
  <c r="G30" i="12"/>
  <c r="G49" i="12"/>
  <c r="G51" i="12"/>
  <c r="J51" i="12"/>
  <c r="F49" i="12"/>
  <c r="H67" i="12"/>
  <c r="H21" i="12"/>
  <c r="J59" i="8"/>
  <c r="F50" i="8"/>
  <c r="F51" i="8"/>
  <c r="G50" i="8"/>
  <c r="J50" i="8"/>
  <c r="F24" i="8"/>
  <c r="H24" i="8"/>
  <c r="J24" i="8"/>
  <c r="F11" i="8"/>
  <c r="F13" i="8"/>
  <c r="G11" i="8"/>
  <c r="G13" i="8"/>
  <c r="J13" i="8"/>
  <c r="F65" i="10"/>
  <c r="G65" i="10"/>
  <c r="F56" i="10"/>
  <c r="F57" i="10"/>
  <c r="G56" i="10"/>
  <c r="G57" i="10"/>
  <c r="J56" i="10"/>
  <c r="F41" i="10"/>
  <c r="G41" i="10"/>
  <c r="J24" i="11"/>
  <c r="J16" i="11"/>
  <c r="H17" i="11"/>
  <c r="H41" i="12"/>
  <c r="H43" i="12"/>
  <c r="G41" i="12"/>
  <c r="G56" i="12"/>
  <c r="J56" i="12"/>
  <c r="F56" i="12"/>
  <c r="F57" i="12"/>
  <c r="F67" i="12"/>
  <c r="G43" i="13"/>
  <c r="J59" i="13"/>
  <c r="G61" i="13"/>
  <c r="G13" i="13"/>
  <c r="J11" i="13"/>
  <c r="J66" i="13"/>
  <c r="J19" i="13"/>
  <c r="G57" i="12"/>
  <c r="J65" i="10"/>
  <c r="J50" i="10"/>
  <c r="G51" i="10"/>
  <c r="J51" i="10"/>
  <c r="G25" i="8"/>
  <c r="H47" i="12"/>
  <c r="J7" i="11"/>
  <c r="G9" i="11"/>
  <c r="J49" i="8"/>
  <c r="G51" i="8"/>
  <c r="G13" i="12"/>
  <c r="J21" i="10"/>
  <c r="J11" i="8"/>
  <c r="J49" i="12"/>
  <c r="G17" i="10"/>
  <c r="J17" i="10"/>
  <c r="J50" i="12"/>
  <c r="G47" i="12"/>
  <c r="J45" i="12"/>
  <c r="G9" i="12"/>
  <c r="J29" i="8"/>
  <c r="G67" i="9"/>
  <c r="G43" i="10"/>
  <c r="J41" i="10"/>
  <c r="J24" i="10"/>
  <c r="G43" i="12"/>
  <c r="J41" i="12"/>
  <c r="J50" i="9"/>
  <c r="G25" i="12"/>
  <c r="J49" i="9"/>
  <c r="J46" i="12"/>
  <c r="F57" i="11"/>
  <c r="F63" i="11"/>
  <c r="G13" i="9"/>
  <c r="J11" i="9"/>
  <c r="D75" i="13"/>
  <c r="J43" i="10"/>
  <c r="D109" i="13"/>
  <c r="G8" i="14"/>
  <c r="J8" i="14"/>
  <c r="F8" i="14"/>
  <c r="F9" i="14"/>
  <c r="C74" i="14"/>
  <c r="G31" i="14"/>
  <c r="D78" i="14"/>
  <c r="D112" i="14"/>
  <c r="H30" i="14"/>
  <c r="G30" i="14"/>
  <c r="H7" i="14"/>
  <c r="H9" i="14"/>
  <c r="J9" i="14"/>
  <c r="E74" i="14"/>
  <c r="G7" i="14"/>
  <c r="C76" i="14"/>
  <c r="G16" i="14"/>
  <c r="J16" i="14"/>
  <c r="F16" i="14"/>
  <c r="F17" i="14"/>
  <c r="G41" i="14"/>
  <c r="J41" i="14"/>
  <c r="F41" i="14"/>
  <c r="F43" i="14"/>
  <c r="H46" i="14"/>
  <c r="H47" i="14"/>
  <c r="G46" i="14"/>
  <c r="G47" i="14"/>
  <c r="J47" i="14"/>
  <c r="J65" i="14"/>
  <c r="H15" i="14"/>
  <c r="H17" i="14"/>
  <c r="E76" i="14"/>
  <c r="G15" i="14"/>
  <c r="G17" i="14"/>
  <c r="J17" i="14"/>
  <c r="G24" i="14"/>
  <c r="J24" i="14"/>
  <c r="F24" i="14"/>
  <c r="F25" i="14"/>
  <c r="F49" i="14"/>
  <c r="F51" i="14"/>
  <c r="H55" i="14"/>
  <c r="H57" i="14"/>
  <c r="F55" i="14"/>
  <c r="G55" i="14"/>
  <c r="H8" i="14"/>
  <c r="H23" i="14"/>
  <c r="G23" i="14"/>
  <c r="G25" i="14"/>
  <c r="F31" i="14"/>
  <c r="C78" i="14"/>
  <c r="F30" i="14"/>
  <c r="J45" i="14"/>
  <c r="J59" i="14"/>
  <c r="G61" i="14"/>
  <c r="F56" i="14"/>
  <c r="F57" i="14"/>
  <c r="F63" i="14"/>
  <c r="F65" i="14"/>
  <c r="F67" i="14"/>
  <c r="C81" i="14"/>
  <c r="C115" i="14"/>
  <c r="J7" i="14"/>
  <c r="G9" i="14"/>
  <c r="J30" i="14"/>
  <c r="J15" i="14"/>
  <c r="G43" i="14"/>
  <c r="D76" i="14"/>
  <c r="G76" i="14"/>
  <c r="D74" i="14"/>
  <c r="H20" i="15"/>
  <c r="H21" i="15"/>
  <c r="H27" i="15"/>
  <c r="E77" i="15"/>
  <c r="E111" i="15"/>
  <c r="F20" i="15"/>
  <c r="F21" i="15"/>
  <c r="G20" i="15"/>
  <c r="H45" i="15"/>
  <c r="H47" i="15"/>
  <c r="G45" i="15"/>
  <c r="F45" i="15"/>
  <c r="G7" i="15"/>
  <c r="G9" i="15"/>
  <c r="D74" i="15"/>
  <c r="F7" i="15"/>
  <c r="F9" i="15"/>
  <c r="C74" i="15"/>
  <c r="J49" i="15"/>
  <c r="G51" i="15"/>
  <c r="J51" i="15"/>
  <c r="H60" i="15"/>
  <c r="H61" i="15"/>
  <c r="H63" i="15"/>
  <c r="E80" i="15"/>
  <c r="E114" i="15"/>
  <c r="F60" i="15"/>
  <c r="F61" i="15"/>
  <c r="G60" i="15"/>
  <c r="G15" i="15"/>
  <c r="F15" i="15"/>
  <c r="F17" i="15"/>
  <c r="C76" i="15"/>
  <c r="J46" i="15"/>
  <c r="J41" i="15"/>
  <c r="G43" i="15"/>
  <c r="H12" i="15"/>
  <c r="G12" i="15"/>
  <c r="G21" i="15"/>
  <c r="H43" i="15"/>
  <c r="H53" i="15"/>
  <c r="E79" i="15"/>
  <c r="E113" i="15"/>
  <c r="J23" i="15"/>
  <c r="G25" i="15"/>
  <c r="H29" i="15"/>
  <c r="G29" i="15"/>
  <c r="F29" i="15"/>
  <c r="J55" i="15"/>
  <c r="G57" i="15"/>
  <c r="F23" i="15"/>
  <c r="F25" i="15"/>
  <c r="F27" i="15"/>
  <c r="F30" i="15"/>
  <c r="F46" i="15"/>
  <c r="F55" i="15"/>
  <c r="F57" i="15"/>
  <c r="F63" i="15"/>
  <c r="J15" i="15"/>
  <c r="J7" i="15"/>
  <c r="F31" i="15"/>
  <c r="C78" i="15"/>
  <c r="J21" i="15"/>
  <c r="J20" i="15"/>
  <c r="J57" i="15"/>
  <c r="J29" i="15"/>
  <c r="J12" i="15"/>
  <c r="J43" i="15"/>
  <c r="F47" i="15"/>
  <c r="F53" i="15"/>
  <c r="C112" i="15"/>
  <c r="C80" i="15"/>
  <c r="C79" i="15"/>
  <c r="C113" i="15"/>
  <c r="F57" i="16"/>
  <c r="F25" i="16"/>
  <c r="F21" i="16"/>
  <c r="F27" i="16"/>
  <c r="F67" i="16"/>
  <c r="C81" i="16"/>
  <c r="C115" i="16"/>
  <c r="G66" i="16"/>
  <c r="J66" i="16"/>
  <c r="H65" i="16"/>
  <c r="H67" i="16"/>
  <c r="E81" i="16"/>
  <c r="E115" i="16"/>
  <c r="G59" i="16"/>
  <c r="H56" i="16"/>
  <c r="H57" i="16"/>
  <c r="G50" i="16"/>
  <c r="J50" i="16"/>
  <c r="H49" i="16"/>
  <c r="H51" i="16"/>
  <c r="G42" i="16"/>
  <c r="J42" i="16"/>
  <c r="H41" i="16"/>
  <c r="H43" i="16"/>
  <c r="H24" i="16"/>
  <c r="H25" i="16"/>
  <c r="G19" i="16"/>
  <c r="H16" i="16"/>
  <c r="G11" i="16"/>
  <c r="H8" i="16"/>
  <c r="H9" i="16"/>
  <c r="E74" i="16"/>
  <c r="G65" i="16"/>
  <c r="G56" i="16"/>
  <c r="G49" i="16"/>
  <c r="J49" i="16"/>
  <c r="G41" i="16"/>
  <c r="J41" i="16"/>
  <c r="G24" i="16"/>
  <c r="G16" i="16"/>
  <c r="G8" i="16"/>
  <c r="J56" i="16"/>
  <c r="G17" i="16"/>
  <c r="D76" i="16"/>
  <c r="G57" i="16"/>
  <c r="J59" i="16"/>
  <c r="G21" i="16"/>
  <c r="G43" i="16"/>
  <c r="J57" i="16"/>
  <c r="D74" i="17"/>
  <c r="D108" i="17"/>
  <c r="C112" i="17"/>
  <c r="G21" i="17"/>
  <c r="C110" i="17"/>
  <c r="G43" i="17"/>
  <c r="J43" i="17"/>
  <c r="J41" i="17"/>
  <c r="G63" i="17"/>
  <c r="D80" i="17"/>
  <c r="D114" i="17"/>
  <c r="J57" i="17"/>
  <c r="J7" i="17"/>
  <c r="H11" i="17"/>
  <c r="G12" i="17"/>
  <c r="H19" i="17"/>
  <c r="G20" i="17"/>
  <c r="G29" i="17"/>
  <c r="G31" i="17"/>
  <c r="J31" i="17"/>
  <c r="H42" i="17"/>
  <c r="J42" i="17"/>
  <c r="G45" i="17"/>
  <c r="H50" i="17"/>
  <c r="J50" i="17"/>
  <c r="J55" i="17"/>
  <c r="H59" i="17"/>
  <c r="G60" i="17"/>
  <c r="G61" i="17"/>
  <c r="H66" i="17"/>
  <c r="H67" i="17"/>
  <c r="E81" i="17"/>
  <c r="F11" i="17"/>
  <c r="F13" i="17"/>
  <c r="C75" i="17"/>
  <c r="C109" i="17"/>
  <c r="F19" i="17"/>
  <c r="F42" i="17"/>
  <c r="F43" i="17"/>
  <c r="G49" i="17"/>
  <c r="F50" i="17"/>
  <c r="F51" i="17"/>
  <c r="F53" i="17"/>
  <c r="F59" i="17"/>
  <c r="G65" i="17"/>
  <c r="F66" i="17"/>
  <c r="G67" i="17"/>
  <c r="J65" i="17"/>
  <c r="J45" i="17"/>
  <c r="G47" i="17"/>
  <c r="G53" i="17"/>
  <c r="H43" i="17"/>
  <c r="J11" i="17"/>
  <c r="J29" i="17"/>
  <c r="J59" i="17"/>
  <c r="J19" i="17"/>
  <c r="J49" i="17"/>
  <c r="G51" i="17"/>
  <c r="G13" i="17"/>
  <c r="D75" i="17"/>
  <c r="D78" i="17"/>
  <c r="D81" i="17"/>
  <c r="D115" i="17"/>
  <c r="G115" i="17"/>
  <c r="G78" i="17"/>
  <c r="H25" i="18"/>
  <c r="G19" i="18"/>
  <c r="F19" i="18"/>
  <c r="H24" i="18"/>
  <c r="J24" i="18"/>
  <c r="G24" i="18"/>
  <c r="C112" i="18"/>
  <c r="H15" i="18"/>
  <c r="G15" i="18"/>
  <c r="J29" i="18"/>
  <c r="G31" i="18"/>
  <c r="H41" i="18"/>
  <c r="H43" i="18"/>
  <c r="F41" i="18"/>
  <c r="F43" i="18"/>
  <c r="G41" i="18"/>
  <c r="G43" i="18"/>
  <c r="H50" i="18"/>
  <c r="H51" i="18"/>
  <c r="J51" i="18"/>
  <c r="F50" i="18"/>
  <c r="F51" i="18"/>
  <c r="G50" i="18"/>
  <c r="G51" i="18"/>
  <c r="H66" i="18"/>
  <c r="H67" i="18"/>
  <c r="E81" i="18"/>
  <c r="E115" i="18"/>
  <c r="G66" i="18"/>
  <c r="J66" i="18"/>
  <c r="F66" i="18"/>
  <c r="F67" i="18"/>
  <c r="C81" i="18"/>
  <c r="C115" i="18"/>
  <c r="H7" i="18"/>
  <c r="H9" i="18"/>
  <c r="E74" i="18"/>
  <c r="G7" i="18"/>
  <c r="G25" i="18"/>
  <c r="H59" i="18"/>
  <c r="H61" i="18"/>
  <c r="F59" i="18"/>
  <c r="G59" i="18"/>
  <c r="J59" i="18"/>
  <c r="F7" i="18"/>
  <c r="F9" i="18"/>
  <c r="C74" i="18"/>
  <c r="G8" i="18"/>
  <c r="J8" i="18"/>
  <c r="F8" i="18"/>
  <c r="H16" i="18"/>
  <c r="J16" i="18"/>
  <c r="F16" i="18"/>
  <c r="F17" i="18"/>
  <c r="C76" i="18"/>
  <c r="H19" i="18"/>
  <c r="F24" i="18"/>
  <c r="F25" i="18"/>
  <c r="F42" i="18"/>
  <c r="F60" i="18"/>
  <c r="F61" i="18"/>
  <c r="F63" i="18"/>
  <c r="G17" i="18"/>
  <c r="J15" i="18"/>
  <c r="G61" i="18"/>
  <c r="J61" i="18"/>
  <c r="J25" i="18"/>
  <c r="J19" i="18"/>
  <c r="G9" i="18"/>
  <c r="D74" i="18"/>
  <c r="D78" i="18"/>
  <c r="J31" i="18"/>
  <c r="J50" i="18"/>
  <c r="J41" i="18"/>
  <c r="D76" i="18"/>
  <c r="J43" i="18"/>
  <c r="G78" i="18"/>
  <c r="G60" i="19"/>
  <c r="F60" i="19"/>
  <c r="H60" i="19"/>
  <c r="J60" i="19"/>
  <c r="G50" i="19"/>
  <c r="G51" i="19"/>
  <c r="H50" i="19"/>
  <c r="H51" i="19"/>
  <c r="J51" i="19"/>
  <c r="F50" i="19"/>
  <c r="H13" i="19"/>
  <c r="E75" i="19"/>
  <c r="E109" i="19"/>
  <c r="H59" i="19"/>
  <c r="H61" i="19"/>
  <c r="H63" i="19"/>
  <c r="E80" i="19"/>
  <c r="E114" i="19"/>
  <c r="F59" i="19"/>
  <c r="F61" i="19"/>
  <c r="G59" i="19"/>
  <c r="G61" i="19"/>
  <c r="G8" i="19"/>
  <c r="J8" i="19"/>
  <c r="H8" i="19"/>
  <c r="F45" i="19"/>
  <c r="G45" i="19"/>
  <c r="J45" i="19"/>
  <c r="J12" i="19"/>
  <c r="F51" i="19"/>
  <c r="H45" i="19"/>
  <c r="G42" i="19"/>
  <c r="J42" i="19"/>
  <c r="H42" i="19"/>
  <c r="G24" i="19"/>
  <c r="J24" i="19"/>
  <c r="H24" i="19"/>
  <c r="H25" i="19"/>
  <c r="F19" i="19"/>
  <c r="F21" i="19"/>
  <c r="G19" i="19"/>
  <c r="G7" i="19"/>
  <c r="J7" i="19"/>
  <c r="H7" i="19"/>
  <c r="H9" i="19"/>
  <c r="E74" i="19"/>
  <c r="G66" i="19"/>
  <c r="J66" i="19"/>
  <c r="J49" i="19"/>
  <c r="F42" i="19"/>
  <c r="F24" i="19"/>
  <c r="F25" i="19"/>
  <c r="F27" i="19"/>
  <c r="H19" i="19"/>
  <c r="H21" i="19"/>
  <c r="G16" i="19"/>
  <c r="J16" i="19"/>
  <c r="H16" i="19"/>
  <c r="H17" i="19"/>
  <c r="E76" i="19"/>
  <c r="E110" i="19"/>
  <c r="G17" i="19"/>
  <c r="F11" i="19"/>
  <c r="F13" i="19"/>
  <c r="C75" i="19"/>
  <c r="G11" i="19"/>
  <c r="G13" i="19"/>
  <c r="F7" i="19"/>
  <c r="F9" i="19"/>
  <c r="C74" i="19"/>
  <c r="J59" i="19"/>
  <c r="G25" i="19"/>
  <c r="J25" i="19"/>
  <c r="G21" i="19"/>
  <c r="D76" i="19"/>
  <c r="G67" i="19"/>
  <c r="D81" i="19"/>
  <c r="J11" i="19"/>
  <c r="D110" i="19"/>
  <c r="J67" i="19"/>
  <c r="F59" i="20"/>
  <c r="F61" i="20"/>
  <c r="F63" i="20"/>
  <c r="H59" i="20"/>
  <c r="H61" i="20"/>
  <c r="G59" i="20"/>
  <c r="J59" i="20"/>
  <c r="F49" i="20"/>
  <c r="G49" i="20"/>
  <c r="J49" i="20"/>
  <c r="H49" i="20"/>
  <c r="F30" i="20"/>
  <c r="F31" i="20"/>
  <c r="C78" i="20"/>
  <c r="H30" i="20"/>
  <c r="G30" i="20"/>
  <c r="J30" i="20"/>
  <c r="F23" i="20"/>
  <c r="H23" i="20"/>
  <c r="H25" i="20"/>
  <c r="G23" i="20"/>
  <c r="G25" i="20"/>
  <c r="J25" i="20"/>
  <c r="F15" i="20"/>
  <c r="F17" i="20"/>
  <c r="C76" i="20"/>
  <c r="H15" i="20"/>
  <c r="H17" i="20"/>
  <c r="E76" i="20"/>
  <c r="E110" i="20"/>
  <c r="G15" i="20"/>
  <c r="F57" i="20"/>
  <c r="J19" i="20"/>
  <c r="J11" i="20"/>
  <c r="C115" i="20"/>
  <c r="J60" i="20"/>
  <c r="G57" i="20"/>
  <c r="J57" i="20"/>
  <c r="J55" i="20"/>
  <c r="F50" i="20"/>
  <c r="H50" i="20"/>
  <c r="J50" i="20"/>
  <c r="F7" i="20"/>
  <c r="F9" i="20"/>
  <c r="C74" i="20"/>
  <c r="G7" i="20"/>
  <c r="J7" i="20"/>
  <c r="H7" i="20"/>
  <c r="H9" i="20"/>
  <c r="E74" i="20"/>
  <c r="H66" i="20"/>
  <c r="J66" i="20"/>
  <c r="H65" i="20"/>
  <c r="H67" i="20"/>
  <c r="H56" i="20"/>
  <c r="H46" i="20"/>
  <c r="J46" i="20"/>
  <c r="H45" i="20"/>
  <c r="J45" i="20"/>
  <c r="J41" i="20"/>
  <c r="H29" i="20"/>
  <c r="H20" i="20"/>
  <c r="H21" i="20"/>
  <c r="H27" i="20"/>
  <c r="E77" i="20"/>
  <c r="E111" i="20"/>
  <c r="H12" i="20"/>
  <c r="J15" i="20"/>
  <c r="G51" i="20"/>
  <c r="J51" i="20"/>
  <c r="H31" i="20"/>
  <c r="E78" i="20"/>
  <c r="E112" i="20"/>
  <c r="H57" i="20"/>
  <c r="J56" i="20"/>
  <c r="F51" i="20"/>
  <c r="J65" i="20"/>
  <c r="J23" i="20"/>
  <c r="G61" i="20"/>
  <c r="J61" i="20"/>
  <c r="H13" i="20"/>
  <c r="E75" i="20"/>
  <c r="E109" i="20"/>
  <c r="G63" i="20"/>
  <c r="G31" i="20"/>
  <c r="J31" i="20"/>
  <c r="H51" i="20"/>
  <c r="C109" i="21"/>
  <c r="C115" i="21"/>
  <c r="D110" i="21"/>
  <c r="D75" i="21"/>
  <c r="J43" i="21"/>
  <c r="C110" i="21"/>
  <c r="H19" i="21"/>
  <c r="H21" i="21"/>
  <c r="H27" i="21"/>
  <c r="E77" i="21"/>
  <c r="E111" i="21"/>
  <c r="G19" i="21"/>
  <c r="F19" i="21"/>
  <c r="J41" i="21"/>
  <c r="F61" i="21"/>
  <c r="H60" i="21"/>
  <c r="H61" i="21"/>
  <c r="H63" i="21"/>
  <c r="E80" i="21"/>
  <c r="E114" i="21"/>
  <c r="F60" i="21"/>
  <c r="G60" i="21"/>
  <c r="H7" i="21"/>
  <c r="H9" i="21"/>
  <c r="E74" i="21"/>
  <c r="G7" i="21"/>
  <c r="H13" i="21"/>
  <c r="E75" i="21"/>
  <c r="E109" i="21"/>
  <c r="H20" i="21"/>
  <c r="J20" i="21"/>
  <c r="F20" i="21"/>
  <c r="H30" i="21"/>
  <c r="J30" i="21"/>
  <c r="F30" i="21"/>
  <c r="J45" i="21"/>
  <c r="G47" i="21"/>
  <c r="J47" i="21"/>
  <c r="G61" i="21"/>
  <c r="J61" i="21"/>
  <c r="F9" i="21"/>
  <c r="C74" i="21"/>
  <c r="G8" i="21"/>
  <c r="J8" i="21"/>
  <c r="F8" i="21"/>
  <c r="J23" i="21"/>
  <c r="G25" i="21"/>
  <c r="J25" i="21"/>
  <c r="H29" i="21"/>
  <c r="H31" i="21"/>
  <c r="E78" i="21"/>
  <c r="E112" i="21"/>
  <c r="G29" i="21"/>
  <c r="F29" i="21"/>
  <c r="F31" i="21"/>
  <c r="C78" i="21"/>
  <c r="J65" i="21"/>
  <c r="G67" i="21"/>
  <c r="H17" i="21"/>
  <c r="H51" i="21"/>
  <c r="J51" i="21"/>
  <c r="J55" i="21"/>
  <c r="G57" i="21"/>
  <c r="F23" i="21"/>
  <c r="F25" i="21"/>
  <c r="F41" i="21"/>
  <c r="F43" i="21"/>
  <c r="F53" i="21"/>
  <c r="F55" i="21"/>
  <c r="F57" i="21"/>
  <c r="F63" i="21"/>
  <c r="H63" i="20"/>
  <c r="E80" i="20"/>
  <c r="E114" i="20"/>
  <c r="J67" i="20"/>
  <c r="E81" i="20"/>
  <c r="C110" i="20"/>
  <c r="I63" i="20"/>
  <c r="C80" i="20"/>
  <c r="D115" i="19"/>
  <c r="G81" i="19"/>
  <c r="F75" i="19"/>
  <c r="C109" i="19"/>
  <c r="D79" i="17"/>
  <c r="C79" i="17"/>
  <c r="C108" i="20"/>
  <c r="G76" i="19"/>
  <c r="J21" i="19"/>
  <c r="H27" i="19"/>
  <c r="E77" i="19"/>
  <c r="E111" i="19"/>
  <c r="G111" i="19"/>
  <c r="J61" i="19"/>
  <c r="J13" i="19"/>
  <c r="D75" i="19"/>
  <c r="F74" i="18"/>
  <c r="C108" i="18"/>
  <c r="E108" i="20"/>
  <c r="C112" i="20"/>
  <c r="G110" i="19"/>
  <c r="J17" i="19"/>
  <c r="I27" i="19"/>
  <c r="C77" i="19"/>
  <c r="E108" i="19"/>
  <c r="H47" i="19"/>
  <c r="C80" i="18"/>
  <c r="C110" i="18"/>
  <c r="F110" i="18"/>
  <c r="E108" i="18"/>
  <c r="D78" i="20"/>
  <c r="G27" i="16"/>
  <c r="J65" i="16"/>
  <c r="G67" i="16"/>
  <c r="G61" i="15"/>
  <c r="J60" i="15"/>
  <c r="E108" i="14"/>
  <c r="J15" i="9"/>
  <c r="D80" i="20"/>
  <c r="F81" i="19"/>
  <c r="G27" i="19"/>
  <c r="J50" i="19"/>
  <c r="J9" i="18"/>
  <c r="J61" i="17"/>
  <c r="G51" i="16"/>
  <c r="J51" i="16"/>
  <c r="C77" i="16"/>
  <c r="E108" i="16"/>
  <c r="H67" i="9"/>
  <c r="J67" i="9"/>
  <c r="J65" i="9"/>
  <c r="G51" i="13"/>
  <c r="J51" i="13"/>
  <c r="J50" i="13"/>
  <c r="G74" i="18"/>
  <c r="J24" i="16"/>
  <c r="G25" i="16"/>
  <c r="J25" i="16"/>
  <c r="G9" i="19"/>
  <c r="J19" i="19"/>
  <c r="D108" i="18"/>
  <c r="J7" i="18"/>
  <c r="J67" i="17"/>
  <c r="F78" i="17"/>
  <c r="D112" i="17"/>
  <c r="J43" i="16"/>
  <c r="D110" i="16"/>
  <c r="J8" i="16"/>
  <c r="G9" i="16"/>
  <c r="J25" i="15"/>
  <c r="G27" i="15"/>
  <c r="C110" i="15"/>
  <c r="D108" i="15"/>
  <c r="D110" i="14"/>
  <c r="G110" i="14"/>
  <c r="D108" i="14"/>
  <c r="G74" i="14"/>
  <c r="J55" i="14"/>
  <c r="C110" i="14"/>
  <c r="F76" i="14"/>
  <c r="F74" i="14"/>
  <c r="C108" i="14"/>
  <c r="J8" i="10"/>
  <c r="G9" i="10"/>
  <c r="H42" i="8"/>
  <c r="F42" i="8"/>
  <c r="F43" i="8"/>
  <c r="F53" i="8"/>
  <c r="G42" i="8"/>
  <c r="C108" i="15"/>
  <c r="J45" i="15"/>
  <c r="G47" i="15"/>
  <c r="C80" i="14"/>
  <c r="H47" i="20"/>
  <c r="D112" i="18"/>
  <c r="F78" i="18"/>
  <c r="J17" i="18"/>
  <c r="H17" i="18"/>
  <c r="E76" i="18"/>
  <c r="E110" i="18"/>
  <c r="G110" i="18"/>
  <c r="D109" i="17"/>
  <c r="G81" i="17"/>
  <c r="J66" i="17"/>
  <c r="J16" i="16"/>
  <c r="C114" i="15"/>
  <c r="C77" i="15"/>
  <c r="H43" i="8"/>
  <c r="H53" i="8"/>
  <c r="J41" i="8"/>
  <c r="H43" i="13"/>
  <c r="J42" i="13"/>
  <c r="H51" i="17"/>
  <c r="J51" i="17"/>
  <c r="F53" i="14"/>
  <c r="J47" i="12"/>
  <c r="F63" i="12"/>
  <c r="H53" i="12"/>
  <c r="H27" i="12"/>
  <c r="H9" i="12"/>
  <c r="J8" i="12"/>
  <c r="J29" i="12"/>
  <c r="G31" i="12"/>
  <c r="J31" i="12"/>
  <c r="G21" i="11"/>
  <c r="J59" i="10"/>
  <c r="G61" i="10"/>
  <c r="J61" i="10"/>
  <c r="F46" i="10"/>
  <c r="G46" i="10"/>
  <c r="H46" i="10"/>
  <c r="F27" i="10"/>
  <c r="F27" i="12"/>
  <c r="G21" i="12"/>
  <c r="J20" i="12"/>
  <c r="F24" i="12"/>
  <c r="F25" i="12"/>
  <c r="H24" i="12"/>
  <c r="H25" i="12"/>
  <c r="H57" i="12"/>
  <c r="J55" i="12"/>
  <c r="H25" i="14"/>
  <c r="J25" i="14"/>
  <c r="J23" i="14"/>
  <c r="J25" i="8"/>
  <c r="J29" i="9"/>
  <c r="G31" i="9"/>
  <c r="J31" i="9"/>
  <c r="H31" i="13"/>
  <c r="E78" i="13"/>
  <c r="E112" i="13"/>
  <c r="J30" i="13"/>
  <c r="J21" i="13"/>
  <c r="J59" i="11"/>
  <c r="H61" i="11"/>
  <c r="F17" i="10"/>
  <c r="H47" i="10"/>
  <c r="J45" i="10"/>
  <c r="G57" i="8"/>
  <c r="J56" i="8"/>
  <c r="J46" i="14"/>
  <c r="C112" i="14"/>
  <c r="J13" i="9"/>
  <c r="J25" i="12"/>
  <c r="G53" i="12"/>
  <c r="J53" i="12"/>
  <c r="J43" i="12"/>
  <c r="J9" i="12"/>
  <c r="J24" i="12"/>
  <c r="F47" i="10"/>
  <c r="F53" i="10"/>
  <c r="H13" i="12"/>
  <c r="J13" i="12"/>
  <c r="J11" i="12"/>
  <c r="G57" i="11"/>
  <c r="J55" i="11"/>
  <c r="J23" i="8"/>
  <c r="H25" i="8"/>
  <c r="J23" i="10"/>
  <c r="G25" i="10"/>
  <c r="G9" i="9"/>
  <c r="J9" i="9"/>
  <c r="J7" i="9"/>
  <c r="J12" i="8"/>
  <c r="G67" i="8"/>
  <c r="H19" i="8"/>
  <c r="H21" i="8"/>
  <c r="H27" i="8"/>
  <c r="F19" i="8"/>
  <c r="F21" i="8"/>
  <c r="F27" i="8"/>
  <c r="G19" i="8"/>
  <c r="J15" i="8"/>
  <c r="G17" i="8"/>
  <c r="J17" i="8"/>
  <c r="G8" i="8"/>
  <c r="H8" i="8"/>
  <c r="H9" i="8"/>
  <c r="F8" i="8"/>
  <c r="J42" i="14"/>
  <c r="H49" i="14"/>
  <c r="H51" i="14"/>
  <c r="G49" i="14"/>
  <c r="H31" i="12"/>
  <c r="H13" i="11"/>
  <c r="J11" i="11"/>
  <c r="G27" i="9"/>
  <c r="H53" i="10"/>
  <c r="F41" i="11"/>
  <c r="F43" i="11"/>
  <c r="G41" i="11"/>
  <c r="H41" i="11"/>
  <c r="H43" i="11"/>
  <c r="H53" i="11"/>
  <c r="H8" i="13"/>
  <c r="H9" i="13"/>
  <c r="E74" i="13"/>
  <c r="G8" i="13"/>
  <c r="F8" i="13"/>
  <c r="H20" i="14"/>
  <c r="G20" i="14"/>
  <c r="J20" i="14"/>
  <c r="F20" i="14"/>
  <c r="H11" i="15"/>
  <c r="H13" i="15"/>
  <c r="E75" i="15"/>
  <c r="E109" i="15"/>
  <c r="G11" i="15"/>
  <c r="F11" i="15"/>
  <c r="F13" i="15"/>
  <c r="C75" i="15"/>
  <c r="C83" i="15"/>
  <c r="G20" i="18"/>
  <c r="H20" i="18"/>
  <c r="H21" i="18"/>
  <c r="H27" i="18"/>
  <c r="E77" i="18"/>
  <c r="E111" i="18"/>
  <c r="F20" i="18"/>
  <c r="F21" i="18"/>
  <c r="F27" i="18"/>
  <c r="F47" i="18"/>
  <c r="F53" i="18"/>
  <c r="G47" i="8"/>
  <c r="J47" i="8"/>
  <c r="J45" i="8"/>
  <c r="H65" i="8"/>
  <c r="H67" i="8"/>
  <c r="F65" i="8"/>
  <c r="F67" i="8"/>
  <c r="F56" i="8"/>
  <c r="F57" i="8"/>
  <c r="H56" i="8"/>
  <c r="F9" i="8"/>
  <c r="H47" i="9"/>
  <c r="G43" i="9"/>
  <c r="F43" i="13"/>
  <c r="G31" i="13"/>
  <c r="J29" i="13"/>
  <c r="H11" i="14"/>
  <c r="H13" i="14"/>
  <c r="E75" i="14"/>
  <c r="E109" i="14"/>
  <c r="F11" i="14"/>
  <c r="F13" i="14"/>
  <c r="C75" i="14"/>
  <c r="G11" i="14"/>
  <c r="J57" i="9"/>
  <c r="G63" i="9"/>
  <c r="J63" i="9"/>
  <c r="J42" i="11"/>
  <c r="G31" i="8"/>
  <c r="J31" i="8"/>
  <c r="H9" i="10"/>
  <c r="J7" i="10"/>
  <c r="F60" i="8"/>
  <c r="G60" i="8"/>
  <c r="F61" i="8"/>
  <c r="H57" i="8"/>
  <c r="H63" i="8"/>
  <c r="J59" i="9"/>
  <c r="G61" i="9"/>
  <c r="J61" i="9"/>
  <c r="F66" i="10"/>
  <c r="F67" i="10"/>
  <c r="G66" i="10"/>
  <c r="H57" i="10"/>
  <c r="H63" i="10"/>
  <c r="H30" i="10"/>
  <c r="H31" i="10"/>
  <c r="G30" i="10"/>
  <c r="F19" i="11"/>
  <c r="F21" i="11"/>
  <c r="F27" i="11"/>
  <c r="H19" i="11"/>
  <c r="H21" i="11"/>
  <c r="H27" i="11"/>
  <c r="H12" i="11"/>
  <c r="G12" i="11"/>
  <c r="H59" i="12"/>
  <c r="H61" i="12"/>
  <c r="F59" i="12"/>
  <c r="F61" i="12"/>
  <c r="G59" i="12"/>
  <c r="F65" i="13"/>
  <c r="F67" i="13"/>
  <c r="C81" i="13"/>
  <c r="G65" i="13"/>
  <c r="H65" i="13"/>
  <c r="H67" i="13"/>
  <c r="E81" i="13"/>
  <c r="E115" i="13"/>
  <c r="F45" i="13"/>
  <c r="H45" i="13"/>
  <c r="H47" i="13"/>
  <c r="G45" i="13"/>
  <c r="F15" i="13"/>
  <c r="F17" i="13"/>
  <c r="C76" i="13"/>
  <c r="G15" i="13"/>
  <c r="F42" i="9"/>
  <c r="F23" i="9"/>
  <c r="F25" i="9"/>
  <c r="F41" i="9"/>
  <c r="H19" i="9"/>
  <c r="G16" i="9"/>
  <c r="J16" i="9"/>
  <c r="F59" i="10"/>
  <c r="F61" i="10"/>
  <c r="F63" i="10"/>
  <c r="F49" i="11"/>
  <c r="F51" i="11"/>
  <c r="G49" i="11"/>
  <c r="G23" i="11"/>
  <c r="F13" i="11"/>
  <c r="J12" i="12"/>
  <c r="F55" i="13"/>
  <c r="F57" i="13"/>
  <c r="F63" i="13"/>
  <c r="G55" i="13"/>
  <c r="J12" i="13"/>
  <c r="H13" i="13"/>
  <c r="H19" i="14"/>
  <c r="G19" i="14"/>
  <c r="H61" i="14"/>
  <c r="H63" i="14"/>
  <c r="E80" i="14"/>
  <c r="E114" i="14"/>
  <c r="J60" i="14"/>
  <c r="H66" i="14"/>
  <c r="H67" i="14"/>
  <c r="E81" i="14"/>
  <c r="E115" i="14"/>
  <c r="G66" i="14"/>
  <c r="G13" i="10"/>
  <c r="J13" i="10"/>
  <c r="G67" i="11"/>
  <c r="J67" i="11"/>
  <c r="H30" i="11"/>
  <c r="F30" i="11"/>
  <c r="F31" i="11"/>
  <c r="F25" i="11"/>
  <c r="G17" i="11"/>
  <c r="J17" i="11"/>
  <c r="G67" i="12"/>
  <c r="J67" i="12"/>
  <c r="H24" i="13"/>
  <c r="H25" i="13"/>
  <c r="H27" i="13"/>
  <c r="E77" i="13"/>
  <c r="E111" i="13"/>
  <c r="G111" i="13"/>
  <c r="G24" i="13"/>
  <c r="H16" i="15"/>
  <c r="G16" i="15"/>
  <c r="H30" i="15"/>
  <c r="H31" i="15"/>
  <c r="E78" i="15"/>
  <c r="E112" i="15"/>
  <c r="G30" i="15"/>
  <c r="F45" i="16"/>
  <c r="F47" i="16"/>
  <c r="F53" i="16"/>
  <c r="H45" i="16"/>
  <c r="H47" i="16"/>
  <c r="H53" i="16"/>
  <c r="E79" i="16"/>
  <c r="E113" i="16"/>
  <c r="G45" i="16"/>
  <c r="F19" i="9"/>
  <c r="F21" i="9"/>
  <c r="H25" i="10"/>
  <c r="H27" i="10"/>
  <c r="F67" i="11"/>
  <c r="H49" i="11"/>
  <c r="H51" i="11"/>
  <c r="F17" i="11"/>
  <c r="H8" i="11"/>
  <c r="H9" i="11"/>
  <c r="J9" i="11"/>
  <c r="F43" i="12"/>
  <c r="F53" i="12"/>
  <c r="J60" i="12"/>
  <c r="H60" i="13"/>
  <c r="J60" i="13"/>
  <c r="G56" i="13"/>
  <c r="J56" i="13"/>
  <c r="H56" i="13"/>
  <c r="H57" i="13"/>
  <c r="J49" i="13"/>
  <c r="G46" i="13"/>
  <c r="J46" i="13"/>
  <c r="F46" i="13"/>
  <c r="J41" i="13"/>
  <c r="F24" i="13"/>
  <c r="F25" i="13"/>
  <c r="F12" i="13"/>
  <c r="F13" i="13"/>
  <c r="C75" i="13"/>
  <c r="F7" i="13"/>
  <c r="F9" i="13"/>
  <c r="C74" i="13"/>
  <c r="G7" i="13"/>
  <c r="F19" i="14"/>
  <c r="F21" i="14"/>
  <c r="F27" i="14"/>
  <c r="J50" i="14"/>
  <c r="H17" i="15"/>
  <c r="E76" i="15"/>
  <c r="E110" i="15"/>
  <c r="F41" i="19"/>
  <c r="F43" i="19"/>
  <c r="G41" i="19"/>
  <c r="H41" i="19"/>
  <c r="H43" i="19"/>
  <c r="F20" i="13"/>
  <c r="F21" i="13"/>
  <c r="H29" i="14"/>
  <c r="H42" i="14"/>
  <c r="H43" i="14"/>
  <c r="G56" i="14"/>
  <c r="J56" i="14"/>
  <c r="H8" i="15"/>
  <c r="J8" i="15"/>
  <c r="H65" i="15"/>
  <c r="H67" i="15"/>
  <c r="E81" i="15"/>
  <c r="E115" i="15"/>
  <c r="G65" i="15"/>
  <c r="F65" i="15"/>
  <c r="F67" i="15"/>
  <c r="C81" i="15"/>
  <c r="F59" i="16"/>
  <c r="G30" i="16"/>
  <c r="H30" i="16"/>
  <c r="F30" i="16"/>
  <c r="H9" i="17"/>
  <c r="J16" i="17"/>
  <c r="H20" i="17"/>
  <c r="J20" i="17"/>
  <c r="F20" i="17"/>
  <c r="F21" i="17"/>
  <c r="F27" i="17"/>
  <c r="J30" i="17"/>
  <c r="J12" i="18"/>
  <c r="J49" i="18"/>
  <c r="J60" i="18"/>
  <c r="G46" i="19"/>
  <c r="J46" i="19"/>
  <c r="H46" i="19"/>
  <c r="F46" i="19"/>
  <c r="F47" i="19"/>
  <c r="F12" i="20"/>
  <c r="F13" i="20"/>
  <c r="C75" i="20"/>
  <c r="G12" i="20"/>
  <c r="J12" i="20"/>
  <c r="H61" i="16"/>
  <c r="H63" i="16"/>
  <c r="E80" i="16"/>
  <c r="E114" i="16"/>
  <c r="H12" i="16"/>
  <c r="G12" i="16"/>
  <c r="J12" i="16"/>
  <c r="F12" i="16"/>
  <c r="F13" i="16"/>
  <c r="C75" i="16"/>
  <c r="F9" i="16"/>
  <c r="C74" i="16"/>
  <c r="H60" i="17"/>
  <c r="H61" i="17"/>
  <c r="H63" i="17"/>
  <c r="E80" i="17"/>
  <c r="E114" i="17"/>
  <c r="G114" i="17"/>
  <c r="F60" i="17"/>
  <c r="F61" i="17"/>
  <c r="G45" i="18"/>
  <c r="H45" i="18"/>
  <c r="G55" i="18"/>
  <c r="H55" i="18"/>
  <c r="H57" i="18"/>
  <c r="H63" i="18"/>
  <c r="E80" i="18"/>
  <c r="E114" i="18"/>
  <c r="F57" i="19"/>
  <c r="F63" i="19"/>
  <c r="F20" i="20"/>
  <c r="F21" i="20"/>
  <c r="G20" i="20"/>
  <c r="G60" i="16"/>
  <c r="F60" i="16"/>
  <c r="J55" i="16"/>
  <c r="F51" i="16"/>
  <c r="F31" i="16"/>
  <c r="C78" i="16"/>
  <c r="F17" i="16"/>
  <c r="C76" i="16"/>
  <c r="G15" i="17"/>
  <c r="H15" i="17"/>
  <c r="H17" i="17"/>
  <c r="E76" i="17"/>
  <c r="E110" i="17"/>
  <c r="G110" i="17"/>
  <c r="F23" i="17"/>
  <c r="F25" i="17"/>
  <c r="G23" i="17"/>
  <c r="H23" i="17"/>
  <c r="H25" i="17"/>
  <c r="H47" i="17"/>
  <c r="H53" i="17"/>
  <c r="J46" i="17"/>
  <c r="F11" i="18"/>
  <c r="F13" i="18"/>
  <c r="C75" i="18"/>
  <c r="H11" i="18"/>
  <c r="H13" i="18"/>
  <c r="E75" i="18"/>
  <c r="E109" i="18"/>
  <c r="G11" i="18"/>
  <c r="F46" i="18"/>
  <c r="H46" i="18"/>
  <c r="J46" i="18"/>
  <c r="J15" i="19"/>
  <c r="F43" i="20"/>
  <c r="H29" i="16"/>
  <c r="H31" i="16"/>
  <c r="E78" i="16"/>
  <c r="E112" i="16"/>
  <c r="H11" i="16"/>
  <c r="H13" i="16"/>
  <c r="E75" i="16"/>
  <c r="E109" i="16"/>
  <c r="G29" i="16"/>
  <c r="H19" i="16"/>
  <c r="F7" i="17"/>
  <c r="F9" i="17"/>
  <c r="C74" i="17"/>
  <c r="H12" i="17"/>
  <c r="F55" i="17"/>
  <c r="F57" i="17"/>
  <c r="F65" i="17"/>
  <c r="F67" i="17"/>
  <c r="C81" i="17"/>
  <c r="G65" i="18"/>
  <c r="G55" i="19"/>
  <c r="G29" i="19"/>
  <c r="F15" i="19"/>
  <c r="F17" i="19"/>
  <c r="C76" i="19"/>
  <c r="F45" i="20"/>
  <c r="F47" i="20"/>
  <c r="G42" i="20"/>
  <c r="F24" i="20"/>
  <c r="F25" i="20"/>
  <c r="G16" i="20"/>
  <c r="G8" i="20"/>
  <c r="J8" i="20"/>
  <c r="H15" i="16"/>
  <c r="E76" i="21"/>
  <c r="J17" i="21"/>
  <c r="C112" i="21"/>
  <c r="J60" i="21"/>
  <c r="G53" i="21"/>
  <c r="C80" i="21"/>
  <c r="D81" i="21"/>
  <c r="J67" i="21"/>
  <c r="J7" i="21"/>
  <c r="G9" i="21"/>
  <c r="G21" i="21"/>
  <c r="J19" i="21"/>
  <c r="D109" i="21"/>
  <c r="G109" i="21"/>
  <c r="G75" i="21"/>
  <c r="C79" i="21"/>
  <c r="C108" i="21"/>
  <c r="E108" i="21"/>
  <c r="E83" i="21"/>
  <c r="F75" i="21"/>
  <c r="G63" i="21"/>
  <c r="J57" i="21"/>
  <c r="G31" i="21"/>
  <c r="J29" i="21"/>
  <c r="H53" i="21"/>
  <c r="E79" i="21"/>
  <c r="E113" i="21"/>
  <c r="F21" i="21"/>
  <c r="F27" i="21"/>
  <c r="J13" i="21"/>
  <c r="E79" i="17"/>
  <c r="E113" i="17"/>
  <c r="I53" i="17"/>
  <c r="J53" i="17"/>
  <c r="C79" i="18"/>
  <c r="C77" i="18"/>
  <c r="C77" i="17"/>
  <c r="H63" i="13"/>
  <c r="E80" i="13"/>
  <c r="E114" i="13"/>
  <c r="C109" i="16"/>
  <c r="J42" i="20"/>
  <c r="G43" i="20"/>
  <c r="J12" i="17"/>
  <c r="H13" i="17"/>
  <c r="C109" i="18"/>
  <c r="E74" i="17"/>
  <c r="J9" i="17"/>
  <c r="J66" i="10"/>
  <c r="G67" i="10"/>
  <c r="J67" i="10"/>
  <c r="J47" i="9"/>
  <c r="H53" i="9"/>
  <c r="E108" i="13"/>
  <c r="E83" i="13"/>
  <c r="G9" i="8"/>
  <c r="J9" i="8"/>
  <c r="J8" i="8"/>
  <c r="F112" i="17"/>
  <c r="G112" i="17"/>
  <c r="F108" i="18"/>
  <c r="F79" i="17"/>
  <c r="C113" i="17"/>
  <c r="F113" i="17"/>
  <c r="J60" i="16"/>
  <c r="G61" i="16"/>
  <c r="C115" i="15"/>
  <c r="F27" i="9"/>
  <c r="H31" i="11"/>
  <c r="J31" i="11"/>
  <c r="J30" i="11"/>
  <c r="C115" i="13"/>
  <c r="J11" i="15"/>
  <c r="G13" i="15"/>
  <c r="G63" i="11"/>
  <c r="J57" i="11"/>
  <c r="J61" i="14"/>
  <c r="H63" i="12"/>
  <c r="J57" i="12"/>
  <c r="J21" i="12"/>
  <c r="G27" i="12"/>
  <c r="J27" i="12"/>
  <c r="G63" i="10"/>
  <c r="J63" i="10"/>
  <c r="J60" i="17"/>
  <c r="C111" i="15"/>
  <c r="D77" i="15"/>
  <c r="J27" i="15"/>
  <c r="J9" i="16"/>
  <c r="D74" i="16"/>
  <c r="D74" i="19"/>
  <c r="J9" i="19"/>
  <c r="D114" i="20"/>
  <c r="G114" i="20"/>
  <c r="G80" i="20"/>
  <c r="C83" i="18"/>
  <c r="J15" i="16"/>
  <c r="H17" i="16"/>
  <c r="G57" i="19"/>
  <c r="J55" i="19"/>
  <c r="C110" i="16"/>
  <c r="G47" i="18"/>
  <c r="J45" i="18"/>
  <c r="F27" i="13"/>
  <c r="J45" i="13"/>
  <c r="G47" i="13"/>
  <c r="J65" i="13"/>
  <c r="G67" i="13"/>
  <c r="H53" i="13"/>
  <c r="E79" i="13"/>
  <c r="E113" i="13"/>
  <c r="J43" i="13"/>
  <c r="H53" i="20"/>
  <c r="E79" i="20"/>
  <c r="J47" i="20"/>
  <c r="G53" i="15"/>
  <c r="J47" i="15"/>
  <c r="D77" i="16"/>
  <c r="J65" i="18"/>
  <c r="G67" i="18"/>
  <c r="C112" i="16"/>
  <c r="C109" i="20"/>
  <c r="J24" i="13"/>
  <c r="G25" i="13"/>
  <c r="J66" i="14"/>
  <c r="G67" i="14"/>
  <c r="J55" i="13"/>
  <c r="G57" i="13"/>
  <c r="J12" i="11"/>
  <c r="G13" i="11"/>
  <c r="J13" i="11"/>
  <c r="C109" i="14"/>
  <c r="G17" i="20"/>
  <c r="J16" i="20"/>
  <c r="C110" i="19"/>
  <c r="F110" i="19"/>
  <c r="F76" i="19"/>
  <c r="C115" i="17"/>
  <c r="F115" i="17"/>
  <c r="F81" i="17"/>
  <c r="H21" i="16"/>
  <c r="J19" i="16"/>
  <c r="F53" i="20"/>
  <c r="G13" i="18"/>
  <c r="J11" i="18"/>
  <c r="J20" i="20"/>
  <c r="G21" i="20"/>
  <c r="G57" i="18"/>
  <c r="J55" i="18"/>
  <c r="J65" i="15"/>
  <c r="G67" i="15"/>
  <c r="H53" i="14"/>
  <c r="E79" i="14"/>
  <c r="E113" i="14"/>
  <c r="J43" i="14"/>
  <c r="J41" i="19"/>
  <c r="G43" i="19"/>
  <c r="C77" i="14"/>
  <c r="G47" i="16"/>
  <c r="J45" i="16"/>
  <c r="H21" i="14"/>
  <c r="H27" i="14"/>
  <c r="E77" i="14"/>
  <c r="C80" i="13"/>
  <c r="J49" i="11"/>
  <c r="G51" i="11"/>
  <c r="J51" i="11"/>
  <c r="J19" i="9"/>
  <c r="H21" i="9"/>
  <c r="G17" i="13"/>
  <c r="J15" i="13"/>
  <c r="F47" i="13"/>
  <c r="F53" i="13"/>
  <c r="G61" i="12"/>
  <c r="J59" i="12"/>
  <c r="J60" i="8"/>
  <c r="G61" i="8"/>
  <c r="J61" i="8"/>
  <c r="H61" i="13"/>
  <c r="J61" i="13"/>
  <c r="J8" i="11"/>
  <c r="J41" i="11"/>
  <c r="G43" i="11"/>
  <c r="J67" i="8"/>
  <c r="J57" i="8"/>
  <c r="I27" i="12"/>
  <c r="J46" i="10"/>
  <c r="G47" i="10"/>
  <c r="J19" i="11"/>
  <c r="J57" i="10"/>
  <c r="I27" i="15"/>
  <c r="F112" i="18"/>
  <c r="G112" i="18"/>
  <c r="F110" i="17"/>
  <c r="F110" i="14"/>
  <c r="G108" i="14"/>
  <c r="J47" i="17"/>
  <c r="G108" i="18"/>
  <c r="J67" i="16"/>
  <c r="D81" i="16"/>
  <c r="C114" i="18"/>
  <c r="G13" i="16"/>
  <c r="G115" i="19"/>
  <c r="F115" i="19"/>
  <c r="G13" i="20"/>
  <c r="G25" i="17"/>
  <c r="J23" i="17"/>
  <c r="C80" i="19"/>
  <c r="F61" i="16"/>
  <c r="F63" i="16"/>
  <c r="C108" i="13"/>
  <c r="C79" i="16"/>
  <c r="G13" i="14"/>
  <c r="J11" i="14"/>
  <c r="J31" i="13"/>
  <c r="D78" i="13"/>
  <c r="C109" i="15"/>
  <c r="C117" i="15"/>
  <c r="J42" i="8"/>
  <c r="G43" i="8"/>
  <c r="C111" i="16"/>
  <c r="D113" i="17"/>
  <c r="G113" i="17"/>
  <c r="G79" i="17"/>
  <c r="C108" i="17"/>
  <c r="F74" i="17"/>
  <c r="H53" i="19"/>
  <c r="E79" i="19"/>
  <c r="J30" i="15"/>
  <c r="G31" i="15"/>
  <c r="G21" i="14"/>
  <c r="J19" i="14"/>
  <c r="J23" i="11"/>
  <c r="G25" i="11"/>
  <c r="J25" i="11"/>
  <c r="G31" i="10"/>
  <c r="J31" i="10"/>
  <c r="J30" i="10"/>
  <c r="G31" i="19"/>
  <c r="J29" i="19"/>
  <c r="F63" i="17"/>
  <c r="G31" i="16"/>
  <c r="J29" i="16"/>
  <c r="G17" i="17"/>
  <c r="J15" i="17"/>
  <c r="F27" i="20"/>
  <c r="H47" i="18"/>
  <c r="H53" i="18"/>
  <c r="E79" i="18"/>
  <c r="E113" i="18"/>
  <c r="E117" i="18"/>
  <c r="F74" i="16"/>
  <c r="C108" i="16"/>
  <c r="J30" i="16"/>
  <c r="J29" i="14"/>
  <c r="H31" i="14"/>
  <c r="F53" i="19"/>
  <c r="J7" i="13"/>
  <c r="G9" i="13"/>
  <c r="I53" i="12"/>
  <c r="J16" i="15"/>
  <c r="G17" i="15"/>
  <c r="J13" i="13"/>
  <c r="E75" i="13"/>
  <c r="F43" i="9"/>
  <c r="F53" i="9"/>
  <c r="C110" i="13"/>
  <c r="H9" i="15"/>
  <c r="J43" i="9"/>
  <c r="G53" i="9"/>
  <c r="J53" i="9"/>
  <c r="F63" i="8"/>
  <c r="J20" i="18"/>
  <c r="G21" i="18"/>
  <c r="J8" i="13"/>
  <c r="F53" i="11"/>
  <c r="J49" i="14"/>
  <c r="G51" i="14"/>
  <c r="G21" i="8"/>
  <c r="J19" i="8"/>
  <c r="J65" i="8"/>
  <c r="G27" i="10"/>
  <c r="J27" i="10"/>
  <c r="J25" i="10"/>
  <c r="I63" i="9"/>
  <c r="J61" i="11"/>
  <c r="H63" i="11"/>
  <c r="I27" i="10"/>
  <c r="G27" i="11"/>
  <c r="J27" i="11"/>
  <c r="J21" i="11"/>
  <c r="C79" i="14"/>
  <c r="J11" i="16"/>
  <c r="G9" i="20"/>
  <c r="C114" i="14"/>
  <c r="G76" i="18"/>
  <c r="J9" i="10"/>
  <c r="F108" i="14"/>
  <c r="G57" i="14"/>
  <c r="J63" i="17"/>
  <c r="G80" i="17"/>
  <c r="G47" i="19"/>
  <c r="J47" i="19"/>
  <c r="H21" i="17"/>
  <c r="D77" i="19"/>
  <c r="G77" i="19"/>
  <c r="J27" i="19"/>
  <c r="G17" i="9"/>
  <c r="J17" i="9"/>
  <c r="J61" i="15"/>
  <c r="G63" i="15"/>
  <c r="G78" i="20"/>
  <c r="D112" i="20"/>
  <c r="G112" i="20"/>
  <c r="F76" i="18"/>
  <c r="C111" i="19"/>
  <c r="F111" i="19"/>
  <c r="F78" i="20"/>
  <c r="J63" i="20"/>
  <c r="G75" i="19"/>
  <c r="D109" i="19"/>
  <c r="G109" i="19"/>
  <c r="F109" i="19"/>
  <c r="F80" i="20"/>
  <c r="C114" i="20"/>
  <c r="F114" i="20"/>
  <c r="G81" i="20"/>
  <c r="F81" i="20"/>
  <c r="E115" i="20"/>
  <c r="C113" i="21"/>
  <c r="F79" i="21"/>
  <c r="G27" i="21"/>
  <c r="J21" i="21"/>
  <c r="D115" i="21"/>
  <c r="G81" i="21"/>
  <c r="F81" i="21"/>
  <c r="D79" i="21"/>
  <c r="J53" i="21"/>
  <c r="I27" i="21"/>
  <c r="C77" i="21"/>
  <c r="C114" i="21"/>
  <c r="J63" i="21"/>
  <c r="D80" i="21"/>
  <c r="I53" i="21"/>
  <c r="F109" i="21"/>
  <c r="J31" i="21"/>
  <c r="D78" i="21"/>
  <c r="D74" i="21"/>
  <c r="J9" i="21"/>
  <c r="I63" i="21"/>
  <c r="E110" i="21"/>
  <c r="G76" i="21"/>
  <c r="F76" i="21"/>
  <c r="C79" i="13"/>
  <c r="I53" i="13"/>
  <c r="C113" i="14"/>
  <c r="G27" i="8"/>
  <c r="J21" i="8"/>
  <c r="C114" i="13"/>
  <c r="E113" i="20"/>
  <c r="E117" i="20"/>
  <c r="E83" i="20"/>
  <c r="D81" i="13"/>
  <c r="J67" i="13"/>
  <c r="D108" i="19"/>
  <c r="G74" i="19"/>
  <c r="F74" i="19"/>
  <c r="J13" i="15"/>
  <c r="D75" i="15"/>
  <c r="G53" i="20"/>
  <c r="J43" i="20"/>
  <c r="H27" i="17"/>
  <c r="E77" i="17"/>
  <c r="E111" i="17"/>
  <c r="J21" i="17"/>
  <c r="J51" i="14"/>
  <c r="G53" i="14"/>
  <c r="G27" i="18"/>
  <c r="J21" i="18"/>
  <c r="I53" i="9"/>
  <c r="C79" i="19"/>
  <c r="C77" i="20"/>
  <c r="D78" i="16"/>
  <c r="J31" i="16"/>
  <c r="E113" i="19"/>
  <c r="E117" i="19"/>
  <c r="E83" i="19"/>
  <c r="C113" i="16"/>
  <c r="C80" i="16"/>
  <c r="J25" i="17"/>
  <c r="G27" i="17"/>
  <c r="E83" i="18"/>
  <c r="G63" i="8"/>
  <c r="J63" i="8"/>
  <c r="E111" i="14"/>
  <c r="E83" i="14"/>
  <c r="C111" i="14"/>
  <c r="G63" i="18"/>
  <c r="J57" i="18"/>
  <c r="D75" i="18"/>
  <c r="J13" i="18"/>
  <c r="J67" i="14"/>
  <c r="D81" i="14"/>
  <c r="J67" i="18"/>
  <c r="D81" i="18"/>
  <c r="D108" i="16"/>
  <c r="G74" i="16"/>
  <c r="I63" i="10"/>
  <c r="C113" i="18"/>
  <c r="J31" i="19"/>
  <c r="D78" i="19"/>
  <c r="E109" i="13"/>
  <c r="G75" i="13"/>
  <c r="E78" i="14"/>
  <c r="J31" i="14"/>
  <c r="I63" i="17"/>
  <c r="C80" i="17"/>
  <c r="J21" i="14"/>
  <c r="G27" i="14"/>
  <c r="J43" i="8"/>
  <c r="G53" i="8"/>
  <c r="D75" i="14"/>
  <c r="J13" i="14"/>
  <c r="D75" i="20"/>
  <c r="J13" i="20"/>
  <c r="D75" i="16"/>
  <c r="J13" i="16"/>
  <c r="G81" i="16"/>
  <c r="D115" i="16"/>
  <c r="F81" i="16"/>
  <c r="J47" i="10"/>
  <c r="G53" i="10"/>
  <c r="D76" i="13"/>
  <c r="J17" i="13"/>
  <c r="G53" i="19"/>
  <c r="J43" i="19"/>
  <c r="D81" i="15"/>
  <c r="J67" i="15"/>
  <c r="J21" i="20"/>
  <c r="G27" i="20"/>
  <c r="I53" i="20"/>
  <c r="C79" i="20"/>
  <c r="J17" i="20"/>
  <c r="D76" i="20"/>
  <c r="D79" i="15"/>
  <c r="J53" i="15"/>
  <c r="I53" i="15"/>
  <c r="J47" i="13"/>
  <c r="G53" i="13"/>
  <c r="J47" i="18"/>
  <c r="G53" i="18"/>
  <c r="J57" i="19"/>
  <c r="G63" i="19"/>
  <c r="J63" i="11"/>
  <c r="I63" i="11"/>
  <c r="J61" i="16"/>
  <c r="G63" i="16"/>
  <c r="E75" i="17"/>
  <c r="J13" i="17"/>
  <c r="C111" i="18"/>
  <c r="J63" i="15"/>
  <c r="D80" i="15"/>
  <c r="I63" i="15"/>
  <c r="J17" i="15"/>
  <c r="D76" i="15"/>
  <c r="J43" i="11"/>
  <c r="G53" i="11"/>
  <c r="J53" i="11"/>
  <c r="J21" i="16"/>
  <c r="H27" i="16"/>
  <c r="C77" i="13"/>
  <c r="I27" i="13"/>
  <c r="G77" i="15"/>
  <c r="D111" i="15"/>
  <c r="G111" i="15"/>
  <c r="F77" i="15"/>
  <c r="J9" i="20"/>
  <c r="D74" i="20"/>
  <c r="E74" i="15"/>
  <c r="J9" i="15"/>
  <c r="F108" i="16"/>
  <c r="G115" i="20"/>
  <c r="F115" i="20"/>
  <c r="F77" i="19"/>
  <c r="J57" i="14"/>
  <c r="G63" i="14"/>
  <c r="I53" i="11"/>
  <c r="I63" i="8"/>
  <c r="D74" i="13"/>
  <c r="J9" i="13"/>
  <c r="D76" i="17"/>
  <c r="J17" i="17"/>
  <c r="D78" i="15"/>
  <c r="J31" i="15"/>
  <c r="F112" i="20"/>
  <c r="F78" i="13"/>
  <c r="D112" i="13"/>
  <c r="G78" i="13"/>
  <c r="I27" i="11"/>
  <c r="C114" i="19"/>
  <c r="C83" i="14"/>
  <c r="J61" i="12"/>
  <c r="G63" i="12"/>
  <c r="H27" i="9"/>
  <c r="J27" i="9"/>
  <c r="J21" i="9"/>
  <c r="J47" i="16"/>
  <c r="G53" i="16"/>
  <c r="J57" i="13"/>
  <c r="G63" i="13"/>
  <c r="J25" i="13"/>
  <c r="G27" i="13"/>
  <c r="D111" i="16"/>
  <c r="E76" i="16"/>
  <c r="J17" i="16"/>
  <c r="F111" i="15"/>
  <c r="I27" i="9"/>
  <c r="C117" i="18"/>
  <c r="E108" i="17"/>
  <c r="G74" i="17"/>
  <c r="C111" i="17"/>
  <c r="F75" i="13"/>
  <c r="G74" i="21"/>
  <c r="D108" i="21"/>
  <c r="F74" i="21"/>
  <c r="F82" i="21"/>
  <c r="G78" i="21"/>
  <c r="D112" i="21"/>
  <c r="F78" i="21"/>
  <c r="F113" i="21"/>
  <c r="D113" i="21"/>
  <c r="G113" i="21"/>
  <c r="G79" i="21"/>
  <c r="G110" i="21"/>
  <c r="F110" i="21"/>
  <c r="G80" i="21"/>
  <c r="D114" i="21"/>
  <c r="G114" i="21"/>
  <c r="G115" i="21"/>
  <c r="F115" i="21"/>
  <c r="F80" i="21"/>
  <c r="F77" i="21"/>
  <c r="C111" i="21"/>
  <c r="C83" i="21"/>
  <c r="D77" i="21"/>
  <c r="J27" i="21"/>
  <c r="E117" i="21"/>
  <c r="D80" i="13"/>
  <c r="J63" i="13"/>
  <c r="I63" i="13"/>
  <c r="F76" i="17"/>
  <c r="G76" i="17"/>
  <c r="G76" i="15"/>
  <c r="D110" i="15"/>
  <c r="F76" i="15"/>
  <c r="D114" i="15"/>
  <c r="G80" i="15"/>
  <c r="F80" i="15"/>
  <c r="G76" i="20"/>
  <c r="D110" i="20"/>
  <c r="F76" i="20"/>
  <c r="J27" i="20"/>
  <c r="D77" i="20"/>
  <c r="J53" i="10"/>
  <c r="I53" i="10"/>
  <c r="G115" i="16"/>
  <c r="F115" i="16"/>
  <c r="D77" i="14"/>
  <c r="J27" i="14"/>
  <c r="I27" i="14"/>
  <c r="D115" i="14"/>
  <c r="G81" i="14"/>
  <c r="F81" i="14"/>
  <c r="F80" i="16"/>
  <c r="C114" i="16"/>
  <c r="C83" i="16"/>
  <c r="I27" i="20"/>
  <c r="D109" i="15"/>
  <c r="G75" i="15"/>
  <c r="D83" i="15"/>
  <c r="F75" i="15"/>
  <c r="G108" i="17"/>
  <c r="C111" i="13"/>
  <c r="C83" i="13"/>
  <c r="E109" i="17"/>
  <c r="F75" i="17"/>
  <c r="G75" i="17"/>
  <c r="D79" i="18"/>
  <c r="J53" i="18"/>
  <c r="I53" i="18"/>
  <c r="D79" i="19"/>
  <c r="J53" i="19"/>
  <c r="G75" i="20"/>
  <c r="D109" i="20"/>
  <c r="F75" i="20"/>
  <c r="J53" i="8"/>
  <c r="I53" i="8"/>
  <c r="E112" i="14"/>
  <c r="G78" i="14"/>
  <c r="F78" i="14"/>
  <c r="G78" i="19"/>
  <c r="F78" i="19"/>
  <c r="D112" i="19"/>
  <c r="G81" i="18"/>
  <c r="F81" i="18"/>
  <c r="D115" i="18"/>
  <c r="J63" i="18"/>
  <c r="D80" i="18"/>
  <c r="I63" i="18"/>
  <c r="E117" i="14"/>
  <c r="J27" i="17"/>
  <c r="D77" i="17"/>
  <c r="I27" i="17"/>
  <c r="I53" i="19"/>
  <c r="D77" i="18"/>
  <c r="J27" i="18"/>
  <c r="I27" i="18"/>
  <c r="G108" i="19"/>
  <c r="F108" i="19"/>
  <c r="C117" i="17"/>
  <c r="J27" i="8"/>
  <c r="I27" i="8"/>
  <c r="E83" i="17"/>
  <c r="D77" i="13"/>
  <c r="G77" i="13"/>
  <c r="J27" i="13"/>
  <c r="F112" i="13"/>
  <c r="G112" i="13"/>
  <c r="D112" i="15"/>
  <c r="G78" i="15"/>
  <c r="F78" i="15"/>
  <c r="D80" i="14"/>
  <c r="J63" i="14"/>
  <c r="I63" i="14"/>
  <c r="E108" i="15"/>
  <c r="E83" i="15"/>
  <c r="F74" i="15"/>
  <c r="G74" i="15"/>
  <c r="C113" i="20"/>
  <c r="F79" i="20"/>
  <c r="C114" i="17"/>
  <c r="F114" i="17"/>
  <c r="F80" i="17"/>
  <c r="C83" i="17"/>
  <c r="G78" i="16"/>
  <c r="D112" i="16"/>
  <c r="F78" i="16"/>
  <c r="C113" i="19"/>
  <c r="C83" i="19"/>
  <c r="J53" i="14"/>
  <c r="D79" i="14"/>
  <c r="I53" i="14"/>
  <c r="F108" i="17"/>
  <c r="C113" i="13"/>
  <c r="E110" i="16"/>
  <c r="G76" i="16"/>
  <c r="F76" i="16"/>
  <c r="E83" i="16"/>
  <c r="D79" i="16"/>
  <c r="J53" i="16"/>
  <c r="I53" i="16"/>
  <c r="J63" i="12"/>
  <c r="I63" i="12"/>
  <c r="D108" i="13"/>
  <c r="G74" i="13"/>
  <c r="F74" i="13"/>
  <c r="G74" i="20"/>
  <c r="D108" i="20"/>
  <c r="D83" i="20"/>
  <c r="F74" i="20"/>
  <c r="E77" i="16"/>
  <c r="J27" i="16"/>
  <c r="I27" i="16"/>
  <c r="D80" i="16"/>
  <c r="J63" i="16"/>
  <c r="J63" i="19"/>
  <c r="D80" i="19"/>
  <c r="I63" i="19"/>
  <c r="D79" i="13"/>
  <c r="J53" i="13"/>
  <c r="D113" i="15"/>
  <c r="G79" i="15"/>
  <c r="F79" i="15"/>
  <c r="D115" i="15"/>
  <c r="G81" i="15"/>
  <c r="F81" i="15"/>
  <c r="D110" i="13"/>
  <c r="G76" i="13"/>
  <c r="F76" i="13"/>
  <c r="G75" i="16"/>
  <c r="D109" i="16"/>
  <c r="F75" i="16"/>
  <c r="G75" i="14"/>
  <c r="D109" i="14"/>
  <c r="D83" i="14"/>
  <c r="F75" i="14"/>
  <c r="G109" i="13"/>
  <c r="F109" i="13"/>
  <c r="E117" i="13"/>
  <c r="G108" i="16"/>
  <c r="D109" i="18"/>
  <c r="G75" i="18"/>
  <c r="F75" i="18"/>
  <c r="C117" i="14"/>
  <c r="I63" i="16"/>
  <c r="F77" i="20"/>
  <c r="C111" i="20"/>
  <c r="C83" i="20"/>
  <c r="J53" i="20"/>
  <c r="D79" i="20"/>
  <c r="D83" i="19"/>
  <c r="G81" i="13"/>
  <c r="D115" i="13"/>
  <c r="F81" i="13"/>
  <c r="G112" i="21"/>
  <c r="F112" i="21"/>
  <c r="F111" i="21"/>
  <c r="C117" i="21"/>
  <c r="F117" i="21"/>
  <c r="F114" i="21"/>
  <c r="G108" i="21"/>
  <c r="G117" i="21"/>
  <c r="D117" i="21"/>
  <c r="D119" i="21"/>
  <c r="F108" i="21"/>
  <c r="F116" i="21"/>
  <c r="D111" i="21"/>
  <c r="G111" i="21"/>
  <c r="G77" i="21"/>
  <c r="D83" i="21"/>
  <c r="G83" i="19"/>
  <c r="D85" i="19"/>
  <c r="F111" i="20"/>
  <c r="C117" i="20"/>
  <c r="G109" i="18"/>
  <c r="F109" i="18"/>
  <c r="G83" i="14"/>
  <c r="D85" i="14"/>
  <c r="G109" i="16"/>
  <c r="F109" i="16"/>
  <c r="G110" i="13"/>
  <c r="F110" i="13"/>
  <c r="D113" i="13"/>
  <c r="G113" i="13"/>
  <c r="G79" i="13"/>
  <c r="G83" i="20"/>
  <c r="D85" i="20"/>
  <c r="D113" i="16"/>
  <c r="G79" i="16"/>
  <c r="F79" i="16"/>
  <c r="D83" i="16"/>
  <c r="E117" i="16"/>
  <c r="G110" i="16"/>
  <c r="F110" i="16"/>
  <c r="D113" i="14"/>
  <c r="G79" i="14"/>
  <c r="F79" i="14"/>
  <c r="C117" i="19"/>
  <c r="D114" i="14"/>
  <c r="G80" i="14"/>
  <c r="F80" i="14"/>
  <c r="F109" i="17"/>
  <c r="G109" i="17"/>
  <c r="F83" i="14"/>
  <c r="G109" i="15"/>
  <c r="D117" i="15"/>
  <c r="F109" i="15"/>
  <c r="G110" i="15"/>
  <c r="F110" i="15"/>
  <c r="D113" i="20"/>
  <c r="G113" i="20"/>
  <c r="G79" i="20"/>
  <c r="G109" i="14"/>
  <c r="D117" i="14"/>
  <c r="D119" i="14"/>
  <c r="F109" i="14"/>
  <c r="G80" i="16"/>
  <c r="D114" i="16"/>
  <c r="G114" i="16"/>
  <c r="G108" i="20"/>
  <c r="G117" i="20"/>
  <c r="F108" i="20"/>
  <c r="D83" i="13"/>
  <c r="E117" i="15"/>
  <c r="F108" i="15"/>
  <c r="G108" i="15"/>
  <c r="G77" i="17"/>
  <c r="D111" i="17"/>
  <c r="F77" i="17"/>
  <c r="G80" i="18"/>
  <c r="D114" i="18"/>
  <c r="F80" i="18"/>
  <c r="G79" i="18"/>
  <c r="D113" i="18"/>
  <c r="F79" i="18"/>
  <c r="F83" i="13"/>
  <c r="G115" i="13"/>
  <c r="F115" i="13"/>
  <c r="D83" i="18"/>
  <c r="G113" i="15"/>
  <c r="F113" i="15"/>
  <c r="D114" i="19"/>
  <c r="G80" i="19"/>
  <c r="F80" i="19"/>
  <c r="E111" i="16"/>
  <c r="F77" i="16"/>
  <c r="F82" i="16"/>
  <c r="G77" i="16"/>
  <c r="F79" i="13"/>
  <c r="F83" i="19"/>
  <c r="G112" i="16"/>
  <c r="F112" i="16"/>
  <c r="D111" i="18"/>
  <c r="G77" i="18"/>
  <c r="F77" i="18"/>
  <c r="F82" i="18"/>
  <c r="G112" i="19"/>
  <c r="F112" i="19"/>
  <c r="G79" i="19"/>
  <c r="D113" i="19"/>
  <c r="F77" i="13"/>
  <c r="F82" i="13"/>
  <c r="D85" i="15"/>
  <c r="G83" i="15"/>
  <c r="F83" i="15"/>
  <c r="D111" i="14"/>
  <c r="G77" i="14"/>
  <c r="F77" i="14"/>
  <c r="G110" i="20"/>
  <c r="F110" i="20"/>
  <c r="G114" i="15"/>
  <c r="F114" i="15"/>
  <c r="D83" i="17"/>
  <c r="F83" i="20"/>
  <c r="F82" i="14"/>
  <c r="G115" i="15"/>
  <c r="F115" i="15"/>
  <c r="F82" i="20"/>
  <c r="G108" i="13"/>
  <c r="F108" i="13"/>
  <c r="F113" i="13"/>
  <c r="F79" i="19"/>
  <c r="F82" i="19"/>
  <c r="F82" i="15"/>
  <c r="G112" i="15"/>
  <c r="F112" i="15"/>
  <c r="G115" i="18"/>
  <c r="F115" i="18"/>
  <c r="G112" i="14"/>
  <c r="F112" i="14"/>
  <c r="G109" i="20"/>
  <c r="F109" i="20"/>
  <c r="F82" i="17"/>
  <c r="F111" i="13"/>
  <c r="C117" i="13"/>
  <c r="E117" i="17"/>
  <c r="F114" i="16"/>
  <c r="C117" i="16"/>
  <c r="G115" i="14"/>
  <c r="F115" i="14"/>
  <c r="G77" i="20"/>
  <c r="D111" i="20"/>
  <c r="G111" i="20"/>
  <c r="D114" i="13"/>
  <c r="G80" i="13"/>
  <c r="F80" i="13"/>
  <c r="D85" i="21"/>
  <c r="G83" i="21"/>
  <c r="F83" i="21"/>
  <c r="G111" i="17"/>
  <c r="G117" i="17"/>
  <c r="D117" i="17"/>
  <c r="F111" i="17"/>
  <c r="F116" i="17"/>
  <c r="F116" i="15"/>
  <c r="F117" i="20"/>
  <c r="F116" i="13"/>
  <c r="F117" i="14"/>
  <c r="G113" i="19"/>
  <c r="G117" i="19"/>
  <c r="D117" i="19"/>
  <c r="D119" i="19"/>
  <c r="G114" i="19"/>
  <c r="F114" i="19"/>
  <c r="G83" i="18"/>
  <c r="D85" i="18"/>
  <c r="F83" i="18"/>
  <c r="G114" i="18"/>
  <c r="F114" i="18"/>
  <c r="D85" i="13"/>
  <c r="G83" i="13"/>
  <c r="D119" i="15"/>
  <c r="F117" i="15"/>
  <c r="G114" i="14"/>
  <c r="F114" i="14"/>
  <c r="G113" i="16"/>
  <c r="F113" i="16"/>
  <c r="G114" i="13"/>
  <c r="F114" i="13"/>
  <c r="F117" i="13"/>
  <c r="D117" i="13"/>
  <c r="D119" i="13"/>
  <c r="G111" i="14"/>
  <c r="G117" i="14"/>
  <c r="F111" i="14"/>
  <c r="F111" i="16"/>
  <c r="F116" i="16"/>
  <c r="G111" i="16"/>
  <c r="G113" i="18"/>
  <c r="F113" i="18"/>
  <c r="F113" i="20"/>
  <c r="F116" i="20"/>
  <c r="D117" i="16"/>
  <c r="D119" i="16"/>
  <c r="F117" i="19"/>
  <c r="G113" i="14"/>
  <c r="F113" i="14"/>
  <c r="G83" i="16"/>
  <c r="D85" i="16"/>
  <c r="D117" i="18"/>
  <c r="G117" i="13"/>
  <c r="D85" i="17"/>
  <c r="G83" i="17"/>
  <c r="F83" i="16"/>
  <c r="G111" i="18"/>
  <c r="G117" i="18"/>
  <c r="F111" i="18"/>
  <c r="F116" i="18"/>
  <c r="G117" i="15"/>
  <c r="F83" i="17"/>
  <c r="D117" i="20"/>
  <c r="D119" i="20"/>
  <c r="F116" i="14"/>
  <c r="F113" i="19"/>
  <c r="F116" i="19"/>
  <c r="D119" i="18"/>
  <c r="F117" i="18"/>
  <c r="D119" i="17"/>
  <c r="F117" i="17"/>
  <c r="F117" i="16"/>
  <c r="G117" i="16"/>
  <c r="D81" i="22"/>
  <c r="J67" i="22"/>
  <c r="C112" i="22"/>
  <c r="F78" i="22"/>
  <c r="F25" i="22"/>
  <c r="F27" i="22"/>
  <c r="G61" i="22"/>
  <c r="J61" i="22"/>
  <c r="J57" i="22"/>
  <c r="C80" i="22"/>
  <c r="C110" i="22"/>
  <c r="F81" i="22"/>
  <c r="G51" i="22"/>
  <c r="J51" i="22"/>
  <c r="F53" i="22"/>
  <c r="D78" i="22"/>
  <c r="J31" i="22"/>
  <c r="G17" i="22"/>
  <c r="C108" i="22"/>
  <c r="J65" i="22"/>
  <c r="H60" i="22"/>
  <c r="H61" i="22"/>
  <c r="H63" i="22"/>
  <c r="E80" i="22"/>
  <c r="J55" i="22"/>
  <c r="H50" i="22"/>
  <c r="H51" i="22"/>
  <c r="G45" i="22"/>
  <c r="H42" i="22"/>
  <c r="J42" i="22"/>
  <c r="H41" i="22"/>
  <c r="J29" i="22"/>
  <c r="H24" i="22"/>
  <c r="H25" i="22"/>
  <c r="H27" i="22"/>
  <c r="E77" i="22"/>
  <c r="E111" i="22"/>
  <c r="G19" i="22"/>
  <c r="H16" i="22"/>
  <c r="H17" i="22"/>
  <c r="E76" i="22"/>
  <c r="G11" i="22"/>
  <c r="H8" i="22"/>
  <c r="J8" i="22"/>
  <c r="H7" i="22"/>
  <c r="G60" i="22"/>
  <c r="J60" i="22"/>
  <c r="G50" i="22"/>
  <c r="J50" i="22"/>
  <c r="G41" i="22"/>
  <c r="G24" i="22"/>
  <c r="G25" i="22"/>
  <c r="J25" i="22"/>
  <c r="G16" i="22"/>
  <c r="J16" i="22"/>
  <c r="G7" i="22"/>
  <c r="J41" i="22"/>
  <c r="G43" i="22"/>
  <c r="H43" i="22"/>
  <c r="H53" i="22"/>
  <c r="E79" i="22"/>
  <c r="E113" i="22"/>
  <c r="G78" i="22"/>
  <c r="D112" i="22"/>
  <c r="G112" i="22"/>
  <c r="C114" i="22"/>
  <c r="C77" i="22"/>
  <c r="G47" i="22"/>
  <c r="J47" i="22"/>
  <c r="J45" i="22"/>
  <c r="J17" i="22"/>
  <c r="D76" i="22"/>
  <c r="J7" i="22"/>
  <c r="G9" i="22"/>
  <c r="G13" i="22"/>
  <c r="J11" i="22"/>
  <c r="J24" i="22"/>
  <c r="H9" i="22"/>
  <c r="E74" i="22"/>
  <c r="G21" i="22"/>
  <c r="J19" i="22"/>
  <c r="C79" i="22"/>
  <c r="G63" i="22"/>
  <c r="D115" i="22"/>
  <c r="G81" i="22"/>
  <c r="C113" i="22"/>
  <c r="J13" i="22"/>
  <c r="D75" i="22"/>
  <c r="C111" i="22"/>
  <c r="C83" i="22"/>
  <c r="J21" i="22"/>
  <c r="G27" i="22"/>
  <c r="E83" i="22"/>
  <c r="E108" i="22"/>
  <c r="E117" i="22"/>
  <c r="J9" i="22"/>
  <c r="D74" i="22"/>
  <c r="J43" i="22"/>
  <c r="G53" i="22"/>
  <c r="D80" i="22"/>
  <c r="J63" i="22"/>
  <c r="I63" i="22"/>
  <c r="G76" i="22"/>
  <c r="D110" i="22"/>
  <c r="F76" i="22"/>
  <c r="F115" i="22"/>
  <c r="G115" i="22"/>
  <c r="F112" i="22"/>
  <c r="D114" i="22"/>
  <c r="G80" i="22"/>
  <c r="F80" i="22"/>
  <c r="G75" i="22"/>
  <c r="D109" i="22"/>
  <c r="F75" i="22"/>
  <c r="G110" i="22"/>
  <c r="F110" i="22"/>
  <c r="J53" i="22"/>
  <c r="D79" i="22"/>
  <c r="I53" i="22"/>
  <c r="G74" i="22"/>
  <c r="D108" i="22"/>
  <c r="D83" i="22"/>
  <c r="F74" i="22"/>
  <c r="D77" i="22"/>
  <c r="J27" i="22"/>
  <c r="I27" i="22"/>
  <c r="C117" i="22"/>
  <c r="G108" i="22"/>
  <c r="F108" i="22"/>
  <c r="D113" i="22"/>
  <c r="G79" i="22"/>
  <c r="F79" i="22"/>
  <c r="G77" i="22"/>
  <c r="D111" i="22"/>
  <c r="D117" i="22"/>
  <c r="F77" i="22"/>
  <c r="G109" i="22"/>
  <c r="F109" i="22"/>
  <c r="G83" i="22"/>
  <c r="D85" i="22"/>
  <c r="F83" i="22"/>
  <c r="F82" i="22"/>
  <c r="G114" i="22"/>
  <c r="F114" i="22"/>
  <c r="D119" i="22"/>
  <c r="F117" i="22"/>
  <c r="G113" i="22"/>
  <c r="F113" i="22"/>
  <c r="G111" i="22"/>
  <c r="F111" i="22"/>
  <c r="F116" i="22"/>
  <c r="G117" i="22"/>
  <c r="E108" i="23" l="1"/>
  <c r="C108" i="23"/>
  <c r="G12" i="23"/>
  <c r="F12" i="23"/>
  <c r="F13" i="23" s="1"/>
  <c r="C75" i="23" s="1"/>
  <c r="H12" i="23"/>
  <c r="H13" i="23" s="1"/>
  <c r="E75" i="23" s="1"/>
  <c r="E109" i="23" s="1"/>
  <c r="C110" i="23"/>
  <c r="G20" i="23"/>
  <c r="J20" i="23" s="1"/>
  <c r="F20" i="23"/>
  <c r="H20" i="23"/>
  <c r="H21" i="23" s="1"/>
  <c r="H27" i="23" s="1"/>
  <c r="E77" i="23" s="1"/>
  <c r="E111" i="23" s="1"/>
  <c r="G29" i="23"/>
  <c r="F29" i="23"/>
  <c r="F31" i="23" s="1"/>
  <c r="C78" i="23" s="1"/>
  <c r="H29" i="23"/>
  <c r="J45" i="23"/>
  <c r="G51" i="23"/>
  <c r="J51" i="23" s="1"/>
  <c r="J66" i="23"/>
  <c r="J43" i="23"/>
  <c r="H67" i="23"/>
  <c r="E81" i="23" s="1"/>
  <c r="E115" i="23" s="1"/>
  <c r="J7" i="23"/>
  <c r="J8" i="23"/>
  <c r="F21" i="23"/>
  <c r="F27" i="23" s="1"/>
  <c r="G30" i="23"/>
  <c r="H30" i="23"/>
  <c r="H43" i="23"/>
  <c r="H47" i="23"/>
  <c r="F57" i="23"/>
  <c r="G61" i="23"/>
  <c r="H49" i="23"/>
  <c r="H51" i="23" s="1"/>
  <c r="H59" i="23"/>
  <c r="H61" i="23" s="1"/>
  <c r="H63" i="23" s="1"/>
  <c r="E80" i="23" s="1"/>
  <c r="E114" i="23" s="1"/>
  <c r="H66" i="23"/>
  <c r="G9" i="23"/>
  <c r="G11" i="23"/>
  <c r="G17" i="23"/>
  <c r="G19" i="23"/>
  <c r="G25" i="23"/>
  <c r="J25" i="23" s="1"/>
  <c r="G46" i="23"/>
  <c r="J46" i="23" s="1"/>
  <c r="F49" i="23"/>
  <c r="F51" i="23" s="1"/>
  <c r="F53" i="23" s="1"/>
  <c r="G55" i="23"/>
  <c r="F56" i="23"/>
  <c r="F59" i="23"/>
  <c r="F61" i="23" s="1"/>
  <c r="G65" i="23"/>
  <c r="F66" i="23"/>
  <c r="F67" i="23" s="1"/>
  <c r="C81" i="23" s="1"/>
  <c r="C109" i="23" l="1"/>
  <c r="C79" i="23"/>
  <c r="C112" i="23"/>
  <c r="G13" i="23"/>
  <c r="J11" i="23"/>
  <c r="F115" i="23"/>
  <c r="G115" i="23"/>
  <c r="J29" i="23"/>
  <c r="G31" i="23"/>
  <c r="J65" i="23"/>
  <c r="G67" i="23"/>
  <c r="D76" i="23"/>
  <c r="J17" i="23"/>
  <c r="J61" i="23"/>
  <c r="J30" i="23"/>
  <c r="D74" i="23"/>
  <c r="J9" i="23"/>
  <c r="C77" i="23"/>
  <c r="J59" i="23"/>
  <c r="G47" i="23"/>
  <c r="F63" i="23"/>
  <c r="G57" i="23"/>
  <c r="J55" i="23"/>
  <c r="G21" i="23"/>
  <c r="J19" i="23"/>
  <c r="H53" i="23"/>
  <c r="E79" i="23" s="1"/>
  <c r="E113" i="23" s="1"/>
  <c r="E117" i="23" s="1"/>
  <c r="J49" i="23"/>
  <c r="H31" i="23"/>
  <c r="E78" i="23" s="1"/>
  <c r="E112" i="23" s="1"/>
  <c r="J12" i="23"/>
  <c r="C111" i="23" l="1"/>
  <c r="I63" i="23"/>
  <c r="C80" i="23"/>
  <c r="C83" i="23" s="1"/>
  <c r="G63" i="23"/>
  <c r="J57" i="23"/>
  <c r="J47" i="23"/>
  <c r="G53" i="23"/>
  <c r="G27" i="23"/>
  <c r="J21" i="23"/>
  <c r="G74" i="23"/>
  <c r="D108" i="23"/>
  <c r="F74" i="23"/>
  <c r="E83" i="23"/>
  <c r="G76" i="23"/>
  <c r="D110" i="23"/>
  <c r="F76" i="23"/>
  <c r="J31" i="23"/>
  <c r="D78" i="23"/>
  <c r="D81" i="23"/>
  <c r="J67" i="23"/>
  <c r="J13" i="23"/>
  <c r="D75" i="23"/>
  <c r="C113" i="23"/>
  <c r="G78" i="23" l="1"/>
  <c r="D112" i="23"/>
  <c r="F78" i="23"/>
  <c r="G108" i="23"/>
  <c r="F108" i="23"/>
  <c r="D79" i="23"/>
  <c r="J53" i="23"/>
  <c r="I53" i="23"/>
  <c r="D77" i="23"/>
  <c r="J27" i="23"/>
  <c r="I27" i="23"/>
  <c r="D109" i="23"/>
  <c r="G75" i="23"/>
  <c r="F75" i="23"/>
  <c r="C114" i="23"/>
  <c r="G81" i="23"/>
  <c r="F81" i="23"/>
  <c r="G110" i="23"/>
  <c r="F110" i="23"/>
  <c r="D80" i="23"/>
  <c r="J63" i="23"/>
  <c r="D114" i="23" l="1"/>
  <c r="G114" i="23" s="1"/>
  <c r="G80" i="23"/>
  <c r="F80" i="23"/>
  <c r="G109" i="23"/>
  <c r="F109" i="23"/>
  <c r="D113" i="23"/>
  <c r="G79" i="23"/>
  <c r="F79" i="23"/>
  <c r="G112" i="23"/>
  <c r="F112" i="23"/>
  <c r="C117" i="23"/>
  <c r="D111" i="23"/>
  <c r="G77" i="23"/>
  <c r="F77" i="23"/>
  <c r="F82" i="23" s="1"/>
  <c r="D83" i="23"/>
  <c r="G111" i="23" l="1"/>
  <c r="F111" i="23"/>
  <c r="F116" i="23" s="1"/>
  <c r="D117" i="23"/>
  <c r="D119" i="23" s="1"/>
  <c r="D85" i="23"/>
  <c r="G83" i="23"/>
  <c r="F83" i="23"/>
  <c r="G113" i="23"/>
  <c r="F113" i="23"/>
  <c r="F114" i="23"/>
  <c r="G117" i="23" l="1"/>
  <c r="F117" i="23"/>
</calcChain>
</file>

<file path=xl/sharedStrings.xml><?xml version="1.0" encoding="utf-8"?>
<sst xmlns="http://schemas.openxmlformats.org/spreadsheetml/2006/main" count="2522" uniqueCount="63">
  <si>
    <t>BUND</t>
  </si>
  <si>
    <t>LÄNDER</t>
  </si>
  <si>
    <t>GEMEINDEN</t>
  </si>
  <si>
    <t>SUMME</t>
  </si>
  <si>
    <t>SUMME L+G</t>
  </si>
  <si>
    <t>%</t>
  </si>
  <si>
    <t>€</t>
  </si>
  <si>
    <t>K</t>
  </si>
  <si>
    <t>(Velden)</t>
  </si>
  <si>
    <t>zus.</t>
  </si>
  <si>
    <t xml:space="preserve"> </t>
  </si>
  <si>
    <t>NÖ</t>
  </si>
  <si>
    <t>(Baden)</t>
  </si>
  <si>
    <t>OÖ</t>
  </si>
  <si>
    <t>(Linz)</t>
  </si>
  <si>
    <t>S</t>
  </si>
  <si>
    <t>(Badgastein)</t>
  </si>
  <si>
    <t>insgesamt</t>
  </si>
  <si>
    <t>ST</t>
  </si>
  <si>
    <t>(Graz)</t>
  </si>
  <si>
    <t>T</t>
  </si>
  <si>
    <t>(Innsbruck)</t>
  </si>
  <si>
    <t>(Kitzbühel)</t>
  </si>
  <si>
    <t>(Seefeld)</t>
  </si>
  <si>
    <t>V</t>
  </si>
  <si>
    <t>(Bregenz)</t>
  </si>
  <si>
    <t>(Kl. Walsertal)</t>
  </si>
  <si>
    <t>W</t>
  </si>
  <si>
    <t>(Wien)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</si>
  <si>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</si>
  <si>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</si>
  <si>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</si>
  <si>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</si>
  <si>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</si>
  <si>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</si>
  <si>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</si>
  <si>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</si>
  <si>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</si>
  <si>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Aufgliederung des Jahreserfolges 2002</t>
  </si>
  <si>
    <t>(Wals-Siezenheim)</t>
  </si>
  <si>
    <t>Aufgliederung des Jahreserfolges 2003</t>
  </si>
  <si>
    <t>Aufgliederung des Jahreserfolges 2004</t>
  </si>
  <si>
    <t>2005 ohne Aufrollung 1999-2004</t>
  </si>
  <si>
    <t>Aufgliederung des Jahreserfolges 2005</t>
  </si>
  <si>
    <t>Aufrollung 1999-2004 (siehe das Ausspielungsbesteuerungsänderungsgesetz, BGBl. I Nr. 105/2005)</t>
  </si>
  <si>
    <t>Aufgliederung des Jahreserfolges 2006</t>
  </si>
  <si>
    <t>Aufgliederung des Jahreserfolges 2007</t>
  </si>
  <si>
    <t>(Salzburg)</t>
  </si>
  <si>
    <t>Aufgliederung des Jahreserfolges 2008</t>
  </si>
  <si>
    <t>Aufgliederung des Jahreserfolges 2009</t>
  </si>
  <si>
    <t>Aufgliederung des Jahreserfolges 2010</t>
  </si>
  <si>
    <t>Aufgliederung des Jahreserfolges 2011</t>
  </si>
  <si>
    <t>Aufgliederung des Jahreserfolges 2012</t>
  </si>
  <si>
    <t>Aufgliederung des Jahreserfolges 2013</t>
  </si>
  <si>
    <t>Aufgliederung des Jahreserfolges 2014</t>
  </si>
  <si>
    <t>Aufgliederung des Jahreserfolges 2015</t>
  </si>
  <si>
    <t>(Zell am See)</t>
  </si>
  <si>
    <t>Aufgliederung des Jahreserfolges 2016</t>
  </si>
  <si>
    <t>Aufgliederung des Jahreserfolges 2017</t>
  </si>
  <si>
    <t>Aufgliederung des Jahreserfolges 2018</t>
  </si>
  <si>
    <t>Aufgliederung des Jahreserfolges 2019</t>
  </si>
  <si>
    <t>Aufgliederung des Jahreserfolges 2020</t>
  </si>
  <si>
    <t>Aufgliederung des Jahreserfolges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</si>
</sst>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8"/>
      <name val="Arial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9" fontId="3" fillId="0" borderId="0" xfId="2" applyNumberFormat="1" applyFont="1"/>
    <xf numFmtId="4" fontId="3" fillId="0" borderId="0" xfId="2" applyNumberFormat="1" applyFont="1"/>
    <xf numFmtId="0" fontId="3" fillId="0" borderId="1" xfId="2" applyFont="1" applyBorder="1" applyAlignment="1">
      <alignment horizontal="right"/>
    </xf>
    <xf numFmtId="4" fontId="3" fillId="0" borderId="1" xfId="2" applyNumberFormat="1" applyFont="1" applyBorder="1"/>
    <xf numFmtId="0" fontId="3" fillId="0" borderId="0" xfId="2" applyFont="1" applyBorder="1"/>
    <xf numFmtId="0" fontId="3" fillId="0" borderId="0" xfId="2" applyFont="1" applyBorder="1" applyAlignment="1">
      <alignment horizontal="right"/>
    </xf>
    <xf numFmtId="4" fontId="3" fillId="0" borderId="0" xfId="2" applyNumberFormat="1" applyFont="1" applyBorder="1"/>
    <xf numFmtId="3" fontId="3" fillId="0" borderId="0" xfId="2" applyNumberFormat="1" applyFont="1"/>
    <xf numFmtId="3" fontId="3" fillId="0" borderId="1" xfId="2" applyNumberFormat="1" applyFont="1" applyBorder="1"/>
    <xf numFmtId="0" fontId="4" fillId="0" borderId="0" xfId="2" applyFont="1"/>
    <xf numFmtId="0" fontId="3" fillId="0" borderId="0" xfId="3" applyFont="1"/>
    <xf numFmtId="0" fontId="3" fillId="0" borderId="0" xfId="3" applyFont="1" applyAlignment="1">
      <alignment horizontal="center"/>
    </xf>
    <xf numFmtId="0" fontId="3" fillId="0" borderId="0" xfId="3" applyFont="1" applyBorder="1" applyAlignment="1">
      <alignment horizontal="center"/>
    </xf>
    <xf numFmtId="0" fontId="3" fillId="0" borderId="1" xfId="3" applyFont="1" applyBorder="1"/>
    <xf numFmtId="0" fontId="3" fillId="0" borderId="1" xfId="3" applyFont="1" applyBorder="1" applyAlignment="1">
      <alignment horizontal="center"/>
    </xf>
    <xf numFmtId="9" fontId="3" fillId="0" borderId="0" xfId="3" applyNumberFormat="1" applyFont="1"/>
    <xf numFmtId="4" fontId="3" fillId="0" borderId="0" xfId="3" applyNumberFormat="1" applyFont="1"/>
    <xf numFmtId="0" fontId="3" fillId="0" borderId="1" xfId="3" applyFont="1" applyBorder="1" applyAlignment="1">
      <alignment horizontal="right"/>
    </xf>
    <xf numFmtId="4" fontId="3" fillId="0" borderId="1" xfId="3" applyNumberFormat="1" applyFont="1" applyBorder="1"/>
    <xf numFmtId="0" fontId="3" fillId="0" borderId="0" xfId="3" applyFont="1" applyBorder="1"/>
    <xf numFmtId="0" fontId="3" fillId="0" borderId="0" xfId="3" applyFont="1" applyBorder="1" applyAlignment="1">
      <alignment horizontal="right"/>
    </xf>
    <xf numFmtId="4" fontId="3" fillId="0" borderId="0" xfId="3" applyNumberFormat="1" applyFont="1" applyBorder="1"/>
    <xf numFmtId="3" fontId="3" fillId="0" borderId="0" xfId="3" applyNumberFormat="1" applyFont="1"/>
    <xf numFmtId="3" fontId="3" fillId="0" borderId="1" xfId="3" applyNumberFormat="1" applyFont="1" applyBorder="1"/>
    <xf numFmtId="0" fontId="3" fillId="0" borderId="0" xfId="4" applyFont="1"/>
    <xf numFmtId="0" fontId="3" fillId="0" borderId="0" xfId="4" applyFont="1" applyAlignment="1">
      <alignment horizontal="center"/>
    </xf>
    <xf numFmtId="0" fontId="3" fillId="0" borderId="0" xfId="4" applyFont="1" applyBorder="1" applyAlignment="1">
      <alignment horizontal="center"/>
    </xf>
    <xf numFmtId="0" fontId="3" fillId="0" borderId="1" xfId="4" applyFont="1" applyBorder="1"/>
    <xf numFmtId="0" fontId="3" fillId="0" borderId="1" xfId="4" applyFont="1" applyBorder="1" applyAlignment="1">
      <alignment horizontal="center"/>
    </xf>
    <xf numFmtId="9" fontId="3" fillId="0" borderId="0" xfId="4" applyNumberFormat="1" applyFont="1"/>
    <xf numFmtId="4" fontId="3" fillId="0" borderId="0" xfId="4" applyNumberFormat="1" applyFont="1"/>
    <xf numFmtId="0" fontId="3" fillId="0" borderId="1" xfId="4" applyFont="1" applyBorder="1" applyAlignment="1">
      <alignment horizontal="right"/>
    </xf>
    <xf numFmtId="4" fontId="3" fillId="0" borderId="1" xfId="4" applyNumberFormat="1" applyFont="1" applyBorder="1"/>
    <xf numFmtId="0" fontId="3" fillId="0" borderId="0" xfId="4" applyFont="1" applyBorder="1"/>
    <xf numFmtId="0" fontId="3" fillId="0" borderId="0" xfId="4" applyFont="1" applyBorder="1" applyAlignment="1">
      <alignment horizontal="right"/>
    </xf>
    <xf numFmtId="4" fontId="3" fillId="0" borderId="0" xfId="4" applyNumberFormat="1" applyFont="1" applyBorder="1"/>
    <xf numFmtId="3" fontId="3" fillId="0" borderId="0" xfId="4" applyNumberFormat="1" applyFont="1"/>
    <xf numFmtId="3" fontId="3" fillId="0" borderId="1" xfId="4" applyNumberFormat="1" applyFont="1" applyBorder="1"/>
    <xf numFmtId="0" fontId="3" fillId="0" borderId="0" xfId="5" applyFont="1"/>
    <xf numFmtId="0" fontId="3" fillId="0" borderId="0" xfId="5" applyFont="1" applyAlignment="1">
      <alignment horizontal="center"/>
    </xf>
    <xf numFmtId="0" fontId="3" fillId="0" borderId="0" xfId="5" applyFont="1" applyBorder="1" applyAlignment="1">
      <alignment horizontal="center"/>
    </xf>
    <xf numFmtId="0" fontId="3" fillId="0" borderId="1" xfId="5" applyFont="1" applyBorder="1"/>
    <xf numFmtId="0" fontId="3" fillId="0" borderId="1" xfId="5" applyFont="1" applyBorder="1" applyAlignment="1">
      <alignment horizontal="center"/>
    </xf>
    <xf numFmtId="4" fontId="3" fillId="0" borderId="0" xfId="5" applyNumberFormat="1" applyFont="1"/>
    <xf numFmtId="9" fontId="3" fillId="0" borderId="0" xfId="5" applyNumberFormat="1" applyFont="1"/>
    <xf numFmtId="0" fontId="3" fillId="0" borderId="1" xfId="5" applyFont="1" applyBorder="1" applyAlignment="1">
      <alignment horizontal="right"/>
    </xf>
    <xf numFmtId="4" fontId="3" fillId="0" borderId="1" xfId="5" applyNumberFormat="1" applyFont="1" applyBorder="1"/>
    <xf numFmtId="0" fontId="3" fillId="0" borderId="0" xfId="5" applyFont="1" applyBorder="1"/>
    <xf numFmtId="0" fontId="3" fillId="0" borderId="0" xfId="5" applyFont="1" applyBorder="1" applyAlignment="1">
      <alignment horizontal="right"/>
    </xf>
    <xf numFmtId="4" fontId="3" fillId="0" borderId="0" xfId="5" applyNumberFormat="1" applyFont="1" applyBorder="1"/>
    <xf numFmtId="3" fontId="3" fillId="0" borderId="0" xfId="5" applyNumberFormat="1" applyFont="1"/>
    <xf numFmtId="3" fontId="3" fillId="0" borderId="1" xfId="5" applyNumberFormat="1" applyFont="1" applyBorder="1"/>
    <xf numFmtId="0" fontId="4" fillId="0" borderId="0" xfId="5" applyFont="1"/>
    <xf numFmtId="0" fontId="4" fillId="0" borderId="0" xfId="5" applyFont="1" applyAlignment="1">
      <alignment horizontal="center"/>
    </xf>
    <xf numFmtId="3" fontId="4" fillId="0" borderId="0" xfId="5" applyNumberFormat="1" applyFont="1"/>
    <xf numFmtId="0" fontId="3" fillId="0" borderId="0" xfId="6" applyFont="1"/>
    <xf numFmtId="0" fontId="3" fillId="0" borderId="0" xfId="6" applyFont="1" applyAlignment="1">
      <alignment horizontal="center"/>
    </xf>
    <xf numFmtId="0" fontId="3" fillId="0" borderId="0" xfId="6" applyFont="1" applyBorder="1" applyAlignment="1">
      <alignment horizontal="center"/>
    </xf>
    <xf numFmtId="0" fontId="3" fillId="0" borderId="1" xfId="6" applyFont="1" applyBorder="1"/>
    <xf numFmtId="0" fontId="3" fillId="0" borderId="1" xfId="6" applyFont="1" applyBorder="1" applyAlignment="1">
      <alignment horizontal="center"/>
    </xf>
    <xf numFmtId="9" fontId="3" fillId="0" borderId="0" xfId="6" applyNumberFormat="1" applyFont="1"/>
    <xf numFmtId="4" fontId="3" fillId="0" borderId="0" xfId="6" applyNumberFormat="1" applyFont="1"/>
    <xf numFmtId="0" fontId="3" fillId="0" borderId="1" xfId="6" applyFont="1" applyBorder="1" applyAlignment="1">
      <alignment horizontal="right"/>
    </xf>
    <xf numFmtId="4" fontId="3" fillId="0" borderId="1" xfId="6" applyNumberFormat="1" applyFont="1" applyBorder="1"/>
    <xf numFmtId="0" fontId="3" fillId="0" borderId="0" xfId="6" applyFont="1" applyBorder="1"/>
    <xf numFmtId="0" fontId="3" fillId="0" borderId="0" xfId="6" applyFont="1" applyBorder="1" applyAlignment="1">
      <alignment horizontal="right"/>
    </xf>
    <xf numFmtId="4" fontId="3" fillId="0" borderId="0" xfId="6" applyNumberFormat="1" applyFont="1" applyBorder="1"/>
    <xf numFmtId="3" fontId="3" fillId="0" borderId="0" xfId="6" applyNumberFormat="1" applyFont="1"/>
    <xf numFmtId="3" fontId="3" fillId="0" borderId="1" xfId="6" applyNumberFormat="1" applyFont="1" applyBorder="1"/>
    <xf numFmtId="0" fontId="5" fillId="0" borderId="0" xfId="6" applyFont="1"/>
    <xf numFmtId="0" fontId="3" fillId="0" borderId="0" xfId="7" applyFont="1"/>
    <xf numFmtId="0" fontId="3" fillId="0" borderId="0" xfId="7" applyFont="1" applyAlignment="1">
      <alignment horizontal="center"/>
    </xf>
    <xf numFmtId="0" fontId="3" fillId="0" borderId="0" xfId="7" applyFont="1" applyBorder="1" applyAlignment="1">
      <alignment horizontal="center"/>
    </xf>
    <xf numFmtId="0" fontId="3" fillId="0" borderId="1" xfId="7" applyFont="1" applyBorder="1"/>
    <xf numFmtId="0" fontId="3" fillId="0" borderId="1" xfId="7" applyFont="1" applyBorder="1" applyAlignment="1">
      <alignment horizontal="center"/>
    </xf>
    <xf numFmtId="9" fontId="3" fillId="0" borderId="0" xfId="7" applyNumberFormat="1" applyFont="1"/>
    <xf numFmtId="4" fontId="3" fillId="0" borderId="0" xfId="7" applyNumberFormat="1" applyFont="1"/>
    <xf numFmtId="0" fontId="3" fillId="0" borderId="1" xfId="7" applyFont="1" applyBorder="1" applyAlignment="1">
      <alignment horizontal="right"/>
    </xf>
    <xf numFmtId="4" fontId="3" fillId="0" borderId="1" xfId="7" applyNumberFormat="1" applyFont="1" applyBorder="1"/>
    <xf numFmtId="0" fontId="3" fillId="0" borderId="0" xfId="7" applyFont="1" applyBorder="1"/>
    <xf numFmtId="0" fontId="3" fillId="0" borderId="0" xfId="7" applyFont="1" applyBorder="1" applyAlignment="1">
      <alignment horizontal="right"/>
    </xf>
    <xf numFmtId="4" fontId="3" fillId="0" borderId="0" xfId="7" applyNumberFormat="1" applyFont="1" applyBorder="1"/>
    <xf numFmtId="3" fontId="3" fillId="0" borderId="0" xfId="7" applyNumberFormat="1" applyFont="1"/>
    <xf numFmtId="3" fontId="3" fillId="0" borderId="1" xfId="7" applyNumberFormat="1" applyFont="1" applyBorder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" xfId="1" applyFont="1" applyBorder="1"/>
    <xf numFmtId="0" fontId="3" fillId="0" borderId="1" xfId="1" applyFont="1" applyBorder="1" applyAlignment="1">
      <alignment horizontal="center"/>
    </xf>
    <xf numFmtId="9" fontId="3" fillId="0" borderId="0" xfId="1" applyNumberFormat="1" applyFont="1"/>
    <xf numFmtId="4" fontId="3" fillId="0" borderId="0" xfId="1" applyNumberFormat="1" applyFont="1"/>
    <xf numFmtId="0" fontId="3" fillId="0" borderId="1" xfId="1" applyFont="1" applyBorder="1" applyAlignment="1">
      <alignment horizontal="right"/>
    </xf>
    <xf numFmtId="4" fontId="3" fillId="0" borderId="1" xfId="1" applyNumberFormat="1" applyFont="1" applyBorder="1"/>
    <xf numFmtId="0" fontId="3" fillId="0" borderId="0" xfId="1" applyFont="1" applyBorder="1"/>
    <xf numFmtId="0" fontId="3" fillId="0" borderId="0" xfId="1" applyFont="1" applyBorder="1" applyAlignment="1">
      <alignment horizontal="right"/>
    </xf>
    <xf numFmtId="4" fontId="3" fillId="0" borderId="0" xfId="1" applyNumberFormat="1" applyFont="1" applyBorder="1"/>
    <xf numFmtId="3" fontId="3" fillId="0" borderId="0" xfId="1" applyNumberFormat="1" applyFont="1"/>
    <xf numFmtId="3" fontId="3" fillId="0" borderId="1" xfId="1" applyNumberFormat="1" applyFont="1" applyBorder="1"/>
    <xf numFmtId="0" fontId="5" fillId="0" borderId="0" xfId="1" applyFont="1"/>
    <xf numFmtId="3" fontId="6" fillId="0" borderId="0" xfId="1" applyNumberFormat="1" applyFont="1"/>
    <xf numFmtId="4" fontId="6" fillId="0" borderId="0" xfId="1" applyNumberFormat="1" applyFont="1"/>
  </cellXfs>
  <cellStyles count="8">
    <cellStyle name="Standard" xfId="0" builtinId="0"/>
    <cellStyle name="Standard 2" xfId="1"/>
    <cellStyle name="Standard_SPIELB02" xfId="2"/>
    <cellStyle name="Standard_SPIELB03" xfId="3"/>
    <cellStyle name="Standard_SPIELB04" xfId="4"/>
    <cellStyle name="Standard_SPIELB05" xfId="5"/>
    <cellStyle name="Standard_SPIELB08" xfId="6"/>
    <cellStyle name="Standard_SPIELB0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workbookViewId="0"/>
  </sheetViews>
  <sheetFormatPr baseColWidth="10" defaultRowHeight="12.75" x14ac:dyDescent="0.2"/>
  <cols>
    <col min="1" max="1" width="3.7109375" style="1" customWidth="1"/>
    <col min="2" max="2" width="16.5703125" style="1" customWidth="1"/>
    <col min="3" max="4" width="13.7109375" style="1" customWidth="1"/>
    <col min="5" max="5" width="13.85546875" style="1" customWidth="1"/>
    <col min="6" max="6" width="15.28515625" style="1" customWidth="1"/>
    <col min="7" max="10" width="13.7109375" style="1" customWidth="1"/>
    <col min="11" max="16384" width="11.42578125" style="10"/>
  </cols>
  <sheetData>
    <row r="1" spans="1:10" x14ac:dyDescent="0.2">
      <c r="A1" s="15" t="s">
        <v>38</v>
      </c>
    </row>
    <row r="3" spans="1:10" x14ac:dyDescent="0.2">
      <c r="C3" s="2" t="s">
        <v>0</v>
      </c>
      <c r="D3" s="2" t="s">
        <v>1</v>
      </c>
      <c r="E3" s="2" t="s">
        <v>2</v>
      </c>
      <c r="F3" s="2" t="s">
        <v>0</v>
      </c>
      <c r="G3" s="2" t="s">
        <v>1</v>
      </c>
      <c r="H3" s="2" t="s">
        <v>2</v>
      </c>
      <c r="I3" s="3" t="s">
        <v>3</v>
      </c>
      <c r="J3" s="2" t="s">
        <v>4</v>
      </c>
    </row>
    <row r="4" spans="1:10" x14ac:dyDescent="0.2">
      <c r="C4" s="2" t="s">
        <v>5</v>
      </c>
      <c r="D4" s="2" t="s">
        <v>5</v>
      </c>
      <c r="E4" s="2" t="s">
        <v>5</v>
      </c>
      <c r="F4" s="2" t="s">
        <v>6</v>
      </c>
      <c r="G4" s="2" t="s">
        <v>6</v>
      </c>
      <c r="H4" s="2" t="s">
        <v>6</v>
      </c>
      <c r="I4" s="2" t="s">
        <v>6</v>
      </c>
      <c r="J4" s="2" t="s">
        <v>6</v>
      </c>
    </row>
    <row r="5" spans="1:10" x14ac:dyDescent="0.2">
      <c r="A5" s="4"/>
      <c r="B5" s="4"/>
      <c r="C5" s="5"/>
      <c r="D5" s="5"/>
      <c r="E5" s="5"/>
      <c r="F5" s="5"/>
      <c r="G5" s="5"/>
      <c r="H5" s="5"/>
      <c r="I5" s="5"/>
      <c r="J5" s="4"/>
    </row>
    <row r="7" spans="1:10" x14ac:dyDescent="0.2">
      <c r="A7" s="1" t="s">
        <v>7</v>
      </c>
      <c r="B7" s="1" t="s">
        <v>8</v>
      </c>
      <c r="C7" s="6">
        <v>0.6</v>
      </c>
      <c r="D7" s="6">
        <v>0.05</v>
      </c>
      <c r="E7" s="6">
        <v>0.35</v>
      </c>
      <c r="F7" s="7">
        <v>435000</v>
      </c>
      <c r="G7" s="7">
        <v>36250</v>
      </c>
      <c r="H7" s="7">
        <v>253750</v>
      </c>
      <c r="I7" s="7">
        <v>725000</v>
      </c>
      <c r="J7" s="7">
        <v>290000</v>
      </c>
    </row>
    <row r="8" spans="1:10" x14ac:dyDescent="0.2">
      <c r="C8" s="6">
        <v>0.7</v>
      </c>
      <c r="D8" s="6">
        <v>0.15</v>
      </c>
      <c r="E8" s="6">
        <v>0.15</v>
      </c>
      <c r="F8" s="7">
        <v>6200221.4100000001</v>
      </c>
      <c r="G8" s="7">
        <v>1328618.8700000001</v>
      </c>
      <c r="H8" s="7">
        <v>1328618.8700000001</v>
      </c>
      <c r="I8" s="7">
        <v>8857459.1500000004</v>
      </c>
      <c r="J8" s="7">
        <v>2657237.7400000002</v>
      </c>
    </row>
    <row r="9" spans="1:10" x14ac:dyDescent="0.2">
      <c r="A9" s="4"/>
      <c r="B9" s="8" t="s">
        <v>9</v>
      </c>
      <c r="C9" s="4"/>
      <c r="D9" s="4"/>
      <c r="E9" s="4"/>
      <c r="F9" s="9">
        <v>6635221.4100000001</v>
      </c>
      <c r="G9" s="9">
        <v>1364868.87</v>
      </c>
      <c r="H9" s="9">
        <v>1582368.87</v>
      </c>
      <c r="I9" s="9">
        <v>9582459.1500000004</v>
      </c>
      <c r="J9" s="9">
        <v>2947237.74</v>
      </c>
    </row>
    <row r="10" spans="1:10" x14ac:dyDescent="0.2">
      <c r="F10" s="7"/>
      <c r="G10" s="7"/>
      <c r="H10" s="7"/>
      <c r="I10" s="7"/>
      <c r="J10" s="7" t="s">
        <v>10</v>
      </c>
    </row>
    <row r="11" spans="1:10" x14ac:dyDescent="0.2">
      <c r="A11" s="1" t="s">
        <v>11</v>
      </c>
      <c r="B11" s="1" t="s">
        <v>12</v>
      </c>
      <c r="C11" s="6">
        <v>0.6</v>
      </c>
      <c r="D11" s="6">
        <v>0.05</v>
      </c>
      <c r="E11" s="6">
        <v>0.35</v>
      </c>
      <c r="F11" s="7">
        <v>435000</v>
      </c>
      <c r="G11" s="7">
        <v>36250</v>
      </c>
      <c r="H11" s="7">
        <v>253750</v>
      </c>
      <c r="I11" s="7">
        <v>725000</v>
      </c>
      <c r="J11" s="7">
        <v>290000</v>
      </c>
    </row>
    <row r="12" spans="1:10" x14ac:dyDescent="0.2">
      <c r="C12" s="6">
        <v>0.7</v>
      </c>
      <c r="D12" s="6">
        <v>0.15</v>
      </c>
      <c r="E12" s="6">
        <v>0.15</v>
      </c>
      <c r="F12" s="7">
        <v>8791852.3100000005</v>
      </c>
      <c r="G12" s="7">
        <v>1883968.35</v>
      </c>
      <c r="H12" s="7">
        <v>1883968.35</v>
      </c>
      <c r="I12" s="7">
        <v>12559789.01</v>
      </c>
      <c r="J12" s="7">
        <v>3767936.7</v>
      </c>
    </row>
    <row r="13" spans="1:10" x14ac:dyDescent="0.2">
      <c r="A13" s="4"/>
      <c r="B13" s="8" t="s">
        <v>9</v>
      </c>
      <c r="C13" s="4"/>
      <c r="D13" s="4"/>
      <c r="E13" s="4"/>
      <c r="F13" s="9">
        <v>9226852.3100000005</v>
      </c>
      <c r="G13" s="9">
        <v>1920218.35</v>
      </c>
      <c r="H13" s="9">
        <v>2137718.35</v>
      </c>
      <c r="I13" s="9">
        <v>13284789.01</v>
      </c>
      <c r="J13" s="9">
        <v>4057936.7</v>
      </c>
    </row>
    <row r="14" spans="1:10" x14ac:dyDescent="0.2">
      <c r="F14" s="7"/>
      <c r="G14" s="7"/>
      <c r="H14" s="7"/>
      <c r="I14" s="7"/>
      <c r="J14" s="7" t="s">
        <v>10</v>
      </c>
    </row>
    <row r="15" spans="1:10" x14ac:dyDescent="0.2">
      <c r="A15" s="1" t="s">
        <v>13</v>
      </c>
      <c r="B15" s="1" t="s">
        <v>14</v>
      </c>
      <c r="C15" s="6">
        <v>0.6</v>
      </c>
      <c r="D15" s="6">
        <v>0.05</v>
      </c>
      <c r="E15" s="6">
        <v>0.35</v>
      </c>
      <c r="F15" s="7">
        <v>435000</v>
      </c>
      <c r="G15" s="7">
        <v>36250</v>
      </c>
      <c r="H15" s="7">
        <v>253750</v>
      </c>
      <c r="I15" s="7">
        <v>725000</v>
      </c>
      <c r="J15" s="7">
        <v>290000</v>
      </c>
    </row>
    <row r="16" spans="1:10" x14ac:dyDescent="0.2">
      <c r="C16" s="6">
        <v>0.7</v>
      </c>
      <c r="D16" s="6">
        <v>0.15</v>
      </c>
      <c r="E16" s="6">
        <v>0.15</v>
      </c>
      <c r="F16" s="7">
        <v>6641546.9299999997</v>
      </c>
      <c r="G16" s="7">
        <v>1423188.63</v>
      </c>
      <c r="H16" s="7">
        <v>1423188.63</v>
      </c>
      <c r="I16" s="7">
        <v>9487924.1799999997</v>
      </c>
      <c r="J16" s="7">
        <v>2846377.26</v>
      </c>
    </row>
    <row r="17" spans="1:10" ht="12.75" customHeight="1" x14ac:dyDescent="0.2">
      <c r="A17" s="4"/>
      <c r="B17" s="8" t="s">
        <v>9</v>
      </c>
      <c r="C17" s="4"/>
      <c r="D17" s="4"/>
      <c r="E17" s="4"/>
      <c r="F17" s="9">
        <v>7076546.9299999997</v>
      </c>
      <c r="G17" s="9">
        <v>1459438.63</v>
      </c>
      <c r="H17" s="9">
        <v>1676938.63</v>
      </c>
      <c r="I17" s="9">
        <v>10212924.18</v>
      </c>
      <c r="J17" s="9">
        <v>3136377.26</v>
      </c>
    </row>
    <row r="18" spans="1:10" x14ac:dyDescent="0.2">
      <c r="F18" s="7"/>
      <c r="G18" s="7"/>
      <c r="H18" s="7"/>
      <c r="I18" s="7"/>
      <c r="J18" s="7" t="s">
        <v>10</v>
      </c>
    </row>
    <row r="19" spans="1:10" x14ac:dyDescent="0.2">
      <c r="A19" s="1" t="s">
        <v>15</v>
      </c>
      <c r="B19" s="1" t="s">
        <v>16</v>
      </c>
      <c r="C19" s="6">
        <v>0.6</v>
      </c>
      <c r="D19" s="6">
        <v>0.05</v>
      </c>
      <c r="E19" s="6">
        <v>0.35</v>
      </c>
      <c r="F19" s="7">
        <v>240477.82</v>
      </c>
      <c r="G19" s="7">
        <v>20039.82</v>
      </c>
      <c r="H19" s="7">
        <v>140278.73000000001</v>
      </c>
      <c r="I19" s="7">
        <v>400796.36</v>
      </c>
      <c r="J19" s="7">
        <v>160318.54999999999</v>
      </c>
    </row>
    <row r="20" spans="1:10" x14ac:dyDescent="0.2">
      <c r="C20" s="6">
        <v>0.7</v>
      </c>
      <c r="D20" s="6">
        <v>0.15</v>
      </c>
      <c r="E20" s="6">
        <v>0.15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1:10" x14ac:dyDescent="0.2">
      <c r="A21" s="10"/>
      <c r="B21" s="11" t="s">
        <v>9</v>
      </c>
      <c r="C21" s="10"/>
      <c r="D21" s="10"/>
      <c r="E21" s="10"/>
      <c r="F21" s="12">
        <v>240477.82</v>
      </c>
      <c r="G21" s="12">
        <v>20039.82</v>
      </c>
      <c r="H21" s="12">
        <v>140278.73000000001</v>
      </c>
      <c r="I21" s="12">
        <v>400796.36</v>
      </c>
      <c r="J21" s="7">
        <v>160318.54999999999</v>
      </c>
    </row>
    <row r="22" spans="1:10" x14ac:dyDescent="0.2">
      <c r="F22" s="7"/>
      <c r="G22" s="7"/>
      <c r="H22" s="7"/>
      <c r="I22" s="7"/>
      <c r="J22" s="7" t="s">
        <v>10</v>
      </c>
    </row>
    <row r="23" spans="1:10" x14ac:dyDescent="0.2">
      <c r="A23" s="1" t="s">
        <v>10</v>
      </c>
      <c r="B23" s="1" t="s">
        <v>39</v>
      </c>
      <c r="C23" s="6">
        <v>0.6</v>
      </c>
      <c r="D23" s="6">
        <v>0.05</v>
      </c>
      <c r="E23" s="6">
        <v>0.35</v>
      </c>
      <c r="F23" s="7">
        <v>435000</v>
      </c>
      <c r="G23" s="7">
        <v>36250</v>
      </c>
      <c r="H23" s="7">
        <v>253750</v>
      </c>
      <c r="I23" s="7">
        <v>725000</v>
      </c>
      <c r="J23" s="7">
        <v>290000</v>
      </c>
    </row>
    <row r="24" spans="1:10" x14ac:dyDescent="0.2">
      <c r="C24" s="6">
        <v>0.7</v>
      </c>
      <c r="D24" s="6">
        <v>0.15</v>
      </c>
      <c r="E24" s="6">
        <v>0.15</v>
      </c>
      <c r="F24" s="7">
        <v>4525884.91</v>
      </c>
      <c r="G24" s="7">
        <v>969832.48</v>
      </c>
      <c r="H24" s="7">
        <v>969832.48</v>
      </c>
      <c r="I24" s="7">
        <v>6465549.8700000001</v>
      </c>
      <c r="J24" s="7">
        <v>1939664.96</v>
      </c>
    </row>
    <row r="25" spans="1:10" x14ac:dyDescent="0.2">
      <c r="A25" s="10"/>
      <c r="B25" s="11" t="s">
        <v>9</v>
      </c>
      <c r="C25" s="10"/>
      <c r="D25" s="10"/>
      <c r="E25" s="10"/>
      <c r="F25" s="12">
        <v>4960884.91</v>
      </c>
      <c r="G25" s="12">
        <v>1006082.48</v>
      </c>
      <c r="H25" s="12">
        <v>1223582.48</v>
      </c>
      <c r="I25" s="12">
        <v>7190549.8700000001</v>
      </c>
      <c r="J25" s="7">
        <v>2229664.96</v>
      </c>
    </row>
    <row r="26" spans="1:10" x14ac:dyDescent="0.2">
      <c r="F26" s="7"/>
      <c r="G26" s="7"/>
      <c r="H26" s="7"/>
      <c r="I26" s="7"/>
      <c r="J26" s="7" t="s">
        <v>10</v>
      </c>
    </row>
    <row r="27" spans="1:10" x14ac:dyDescent="0.2">
      <c r="A27" s="4"/>
      <c r="B27" s="8" t="s">
        <v>17</v>
      </c>
      <c r="C27" s="4"/>
      <c r="D27" s="4"/>
      <c r="E27" s="4"/>
      <c r="F27" s="9">
        <v>5201362.7300000004</v>
      </c>
      <c r="G27" s="9">
        <v>1026122.3</v>
      </c>
      <c r="H27" s="9">
        <v>1363861.21</v>
      </c>
      <c r="I27" s="9">
        <v>7591346.2400000002</v>
      </c>
      <c r="J27" s="9">
        <v>2389983.5099999998</v>
      </c>
    </row>
    <row r="28" spans="1:10" x14ac:dyDescent="0.2">
      <c r="F28" s="7"/>
      <c r="G28" s="7"/>
      <c r="H28" s="7"/>
      <c r="I28" s="7"/>
      <c r="J28" s="7" t="s">
        <v>10</v>
      </c>
    </row>
    <row r="29" spans="1:10" x14ac:dyDescent="0.2">
      <c r="A29" s="1" t="s">
        <v>18</v>
      </c>
      <c r="B29" s="1" t="s">
        <v>19</v>
      </c>
      <c r="C29" s="6">
        <v>0.6</v>
      </c>
      <c r="D29" s="6">
        <v>0.05</v>
      </c>
      <c r="E29" s="6">
        <v>0.35</v>
      </c>
      <c r="F29" s="7">
        <v>435000</v>
      </c>
      <c r="G29" s="7">
        <v>36250</v>
      </c>
      <c r="H29" s="7">
        <v>253750</v>
      </c>
      <c r="I29" s="7">
        <v>725000</v>
      </c>
      <c r="J29" s="7">
        <v>290000</v>
      </c>
    </row>
    <row r="30" spans="1:10" x14ac:dyDescent="0.2">
      <c r="C30" s="6">
        <v>0.7</v>
      </c>
      <c r="D30" s="6">
        <v>0.15</v>
      </c>
      <c r="E30" s="6">
        <v>0.15</v>
      </c>
      <c r="F30" s="7">
        <v>6337213.8700000001</v>
      </c>
      <c r="G30" s="7">
        <v>1357974.4</v>
      </c>
      <c r="H30" s="7">
        <v>1357974.4</v>
      </c>
      <c r="I30" s="7">
        <v>9053162.6699999999</v>
      </c>
      <c r="J30" s="7">
        <v>2715948.8</v>
      </c>
    </row>
    <row r="31" spans="1:10" x14ac:dyDescent="0.2">
      <c r="A31" s="4"/>
      <c r="B31" s="8" t="s">
        <v>9</v>
      </c>
      <c r="C31" s="4"/>
      <c r="D31" s="4"/>
      <c r="E31" s="4"/>
      <c r="F31" s="9">
        <v>6772213.8700000001</v>
      </c>
      <c r="G31" s="9">
        <v>1394224.4</v>
      </c>
      <c r="H31" s="9">
        <v>1611724.4</v>
      </c>
      <c r="I31" s="9">
        <v>9778162.6699999999</v>
      </c>
      <c r="J31" s="9">
        <v>3005948.8</v>
      </c>
    </row>
    <row r="32" spans="1:10" x14ac:dyDescent="0.2">
      <c r="J32" s="13" t="s">
        <v>10</v>
      </c>
    </row>
    <row r="33" spans="1:10" x14ac:dyDescent="0.2">
      <c r="J33" s="13" t="s">
        <v>10</v>
      </c>
    </row>
    <row r="34" spans="1:10" x14ac:dyDescent="0.2">
      <c r="J34" s="13" t="s">
        <v>10</v>
      </c>
    </row>
    <row r="35" spans="1:10" x14ac:dyDescent="0.2">
      <c r="A35" s="15" t="s">
        <v>38</v>
      </c>
      <c r="J35" s="13" t="s">
        <v>10</v>
      </c>
    </row>
    <row r="36" spans="1:10" x14ac:dyDescent="0.2">
      <c r="J36" s="13" t="s">
        <v>10</v>
      </c>
    </row>
    <row r="37" spans="1:10" x14ac:dyDescent="0.2">
      <c r="C37" s="2" t="s">
        <v>0</v>
      </c>
      <c r="D37" s="2" t="s">
        <v>1</v>
      </c>
      <c r="E37" s="2" t="s">
        <v>2</v>
      </c>
      <c r="F37" s="2" t="s">
        <v>0</v>
      </c>
      <c r="G37" s="2" t="s">
        <v>1</v>
      </c>
      <c r="H37" s="2" t="s">
        <v>2</v>
      </c>
      <c r="I37" s="2" t="s">
        <v>3</v>
      </c>
      <c r="J37" s="2" t="s">
        <v>4</v>
      </c>
    </row>
    <row r="38" spans="1:10" x14ac:dyDescent="0.2">
      <c r="C38" s="2" t="s">
        <v>5</v>
      </c>
      <c r="D38" s="2" t="s">
        <v>5</v>
      </c>
      <c r="E38" s="2" t="s">
        <v>5</v>
      </c>
      <c r="F38" s="2" t="s">
        <v>6</v>
      </c>
      <c r="G38" s="2" t="s">
        <v>6</v>
      </c>
      <c r="H38" s="2" t="s">
        <v>6</v>
      </c>
      <c r="I38" s="2" t="s">
        <v>6</v>
      </c>
      <c r="J38" s="2" t="s">
        <v>6</v>
      </c>
    </row>
    <row r="39" spans="1:10" ht="12.75" customHeight="1" x14ac:dyDescent="0.2">
      <c r="A39" s="4"/>
      <c r="B39" s="4"/>
      <c r="C39" s="5"/>
      <c r="D39" s="5"/>
      <c r="E39" s="5"/>
      <c r="F39" s="5"/>
      <c r="G39" s="5"/>
      <c r="H39" s="5"/>
      <c r="I39" s="5"/>
      <c r="J39" s="14" t="s">
        <v>10</v>
      </c>
    </row>
    <row r="40" spans="1:10" x14ac:dyDescent="0.2">
      <c r="J40" s="13" t="s">
        <v>10</v>
      </c>
    </row>
    <row r="41" spans="1:10" x14ac:dyDescent="0.2">
      <c r="A41" s="1" t="s">
        <v>20</v>
      </c>
      <c r="B41" s="1" t="s">
        <v>21</v>
      </c>
      <c r="C41" s="6">
        <v>0.6</v>
      </c>
      <c r="D41" s="6">
        <v>0.05</v>
      </c>
      <c r="E41" s="6">
        <v>0.35</v>
      </c>
      <c r="F41" s="7">
        <v>435000</v>
      </c>
      <c r="G41" s="7">
        <v>36250</v>
      </c>
      <c r="H41" s="7">
        <v>253750</v>
      </c>
      <c r="I41" s="7">
        <v>725000</v>
      </c>
      <c r="J41" s="7">
        <v>290000</v>
      </c>
    </row>
    <row r="42" spans="1:10" x14ac:dyDescent="0.2">
      <c r="C42" s="6">
        <v>0.7</v>
      </c>
      <c r="D42" s="6">
        <v>0.15</v>
      </c>
      <c r="E42" s="6">
        <v>0.15</v>
      </c>
      <c r="F42" s="7">
        <v>7636608.0700000003</v>
      </c>
      <c r="G42" s="7">
        <v>1636416.02</v>
      </c>
      <c r="H42" s="7">
        <v>1636416.02</v>
      </c>
      <c r="I42" s="7">
        <v>10909440.1</v>
      </c>
      <c r="J42" s="7">
        <v>3272832.04</v>
      </c>
    </row>
    <row r="43" spans="1:10" x14ac:dyDescent="0.2">
      <c r="A43" s="10"/>
      <c r="B43" s="11" t="s">
        <v>9</v>
      </c>
      <c r="C43" s="10"/>
      <c r="D43" s="10"/>
      <c r="E43" s="10"/>
      <c r="F43" s="12">
        <v>8071608.0700000003</v>
      </c>
      <c r="G43" s="12">
        <v>1672666.02</v>
      </c>
      <c r="H43" s="12">
        <v>1890166.02</v>
      </c>
      <c r="I43" s="12">
        <v>11634440.1</v>
      </c>
      <c r="J43" s="7">
        <v>3562832.04</v>
      </c>
    </row>
    <row r="44" spans="1:10" x14ac:dyDescent="0.2">
      <c r="F44" s="7"/>
      <c r="G44" s="7"/>
      <c r="H44" s="7"/>
      <c r="I44" s="7"/>
      <c r="J44" s="7" t="s">
        <v>10</v>
      </c>
    </row>
    <row r="45" spans="1:10" x14ac:dyDescent="0.2">
      <c r="A45" s="1" t="s">
        <v>10</v>
      </c>
      <c r="B45" s="1" t="s">
        <v>22</v>
      </c>
      <c r="C45" s="6">
        <v>0.6</v>
      </c>
      <c r="D45" s="6">
        <v>0.05</v>
      </c>
      <c r="E45" s="6">
        <v>0.35</v>
      </c>
      <c r="F45" s="7">
        <v>435000</v>
      </c>
      <c r="G45" s="7">
        <v>36250</v>
      </c>
      <c r="H45" s="7">
        <v>253750</v>
      </c>
      <c r="I45" s="7">
        <v>725000</v>
      </c>
      <c r="J45" s="7">
        <v>290000</v>
      </c>
    </row>
    <row r="46" spans="1:10" x14ac:dyDescent="0.2">
      <c r="C46" s="6">
        <v>0.7</v>
      </c>
      <c r="D46" s="6">
        <v>0.15</v>
      </c>
      <c r="E46" s="6">
        <v>0.15</v>
      </c>
      <c r="F46" s="7">
        <v>757220.27</v>
      </c>
      <c r="G46" s="7">
        <v>162261.49</v>
      </c>
      <c r="H46" s="7">
        <v>162261.49</v>
      </c>
      <c r="I46" s="7">
        <v>1081743.24</v>
      </c>
      <c r="J46" s="7">
        <v>324522.98</v>
      </c>
    </row>
    <row r="47" spans="1:10" x14ac:dyDescent="0.2">
      <c r="A47" s="10"/>
      <c r="B47" s="11" t="s">
        <v>9</v>
      </c>
      <c r="C47" s="10"/>
      <c r="D47" s="10"/>
      <c r="E47" s="10"/>
      <c r="F47" s="12">
        <v>1192220.27</v>
      </c>
      <c r="G47" s="12">
        <v>198511.49</v>
      </c>
      <c r="H47" s="12">
        <v>416011.49</v>
      </c>
      <c r="I47" s="12">
        <v>1806743.24</v>
      </c>
      <c r="J47" s="7">
        <v>614522.98</v>
      </c>
    </row>
    <row r="48" spans="1:10" x14ac:dyDescent="0.2">
      <c r="A48" s="10"/>
      <c r="B48" s="11"/>
      <c r="C48" s="10"/>
      <c r="D48" s="10"/>
      <c r="E48" s="10"/>
      <c r="F48" s="12"/>
      <c r="G48" s="12"/>
      <c r="H48" s="12"/>
      <c r="I48" s="12"/>
      <c r="J48" s="7" t="s">
        <v>10</v>
      </c>
    </row>
    <row r="49" spans="1:10" x14ac:dyDescent="0.2">
      <c r="A49" s="1" t="s">
        <v>10</v>
      </c>
      <c r="B49" s="1" t="s">
        <v>23</v>
      </c>
      <c r="C49" s="6">
        <v>0.6</v>
      </c>
      <c r="D49" s="6">
        <v>0.05</v>
      </c>
      <c r="E49" s="6">
        <v>0.35</v>
      </c>
      <c r="F49" s="7">
        <v>435000</v>
      </c>
      <c r="G49" s="7">
        <v>36250</v>
      </c>
      <c r="H49" s="7">
        <v>253750</v>
      </c>
      <c r="I49" s="7">
        <v>725000</v>
      </c>
      <c r="J49" s="7">
        <v>290000</v>
      </c>
    </row>
    <row r="50" spans="1:10" x14ac:dyDescent="0.2">
      <c r="C50" s="6">
        <v>0.7</v>
      </c>
      <c r="D50" s="6">
        <v>0.15</v>
      </c>
      <c r="E50" s="6">
        <v>0.15</v>
      </c>
      <c r="F50" s="7">
        <v>3713885.85</v>
      </c>
      <c r="G50" s="7">
        <v>795832.68</v>
      </c>
      <c r="H50" s="7">
        <v>795832.68</v>
      </c>
      <c r="I50" s="7">
        <v>5305551.22</v>
      </c>
      <c r="J50" s="7">
        <v>1591665.36</v>
      </c>
    </row>
    <row r="51" spans="1:10" x14ac:dyDescent="0.2">
      <c r="A51" s="10"/>
      <c r="B51" s="11" t="s">
        <v>9</v>
      </c>
      <c r="C51" s="10"/>
      <c r="D51" s="10"/>
      <c r="E51" s="10"/>
      <c r="F51" s="12">
        <v>4148885.85</v>
      </c>
      <c r="G51" s="12">
        <v>832082.68</v>
      </c>
      <c r="H51" s="12">
        <v>1049582.68</v>
      </c>
      <c r="I51" s="12">
        <v>6030551.2199999997</v>
      </c>
      <c r="J51" s="7">
        <v>1881665.36</v>
      </c>
    </row>
    <row r="52" spans="1:10" x14ac:dyDescent="0.2">
      <c r="F52" s="7"/>
      <c r="G52" s="7"/>
      <c r="H52" s="7"/>
      <c r="I52" s="7"/>
      <c r="J52" s="7" t="s">
        <v>10</v>
      </c>
    </row>
    <row r="53" spans="1:10" x14ac:dyDescent="0.2">
      <c r="A53" s="4"/>
      <c r="B53" s="8" t="s">
        <v>17</v>
      </c>
      <c r="C53" s="4"/>
      <c r="D53" s="4"/>
      <c r="E53" s="4"/>
      <c r="F53" s="9">
        <v>13412714.189999999</v>
      </c>
      <c r="G53" s="9">
        <v>2703260.19</v>
      </c>
      <c r="H53" s="9">
        <v>3355760.19</v>
      </c>
      <c r="I53" s="9">
        <v>19471734.57</v>
      </c>
      <c r="J53" s="9">
        <v>6059020.3799999999</v>
      </c>
    </row>
    <row r="54" spans="1:10" x14ac:dyDescent="0.2">
      <c r="F54" s="7"/>
      <c r="G54" s="7"/>
      <c r="H54" s="7"/>
      <c r="I54" s="7"/>
      <c r="J54" s="7" t="s">
        <v>10</v>
      </c>
    </row>
    <row r="55" spans="1:10" x14ac:dyDescent="0.2">
      <c r="A55" s="1" t="s">
        <v>24</v>
      </c>
      <c r="B55" s="1" t="s">
        <v>25</v>
      </c>
      <c r="C55" s="6">
        <v>0.6</v>
      </c>
      <c r="D55" s="6">
        <v>0.05</v>
      </c>
      <c r="E55" s="6">
        <v>0.35</v>
      </c>
      <c r="F55" s="7">
        <v>435000</v>
      </c>
      <c r="G55" s="7">
        <v>36250</v>
      </c>
      <c r="H55" s="7">
        <v>253750</v>
      </c>
      <c r="I55" s="7">
        <v>725000</v>
      </c>
      <c r="J55" s="7">
        <v>290000</v>
      </c>
    </row>
    <row r="56" spans="1:10" x14ac:dyDescent="0.2">
      <c r="C56" s="6">
        <v>0.7</v>
      </c>
      <c r="D56" s="6">
        <v>0.15</v>
      </c>
      <c r="E56" s="6">
        <v>0.15</v>
      </c>
      <c r="F56" s="7">
        <v>9584414.9600000009</v>
      </c>
      <c r="G56" s="7">
        <v>2053803.21</v>
      </c>
      <c r="H56" s="7">
        <v>2053803.21</v>
      </c>
      <c r="I56" s="7">
        <v>13692021.369999999</v>
      </c>
      <c r="J56" s="7">
        <v>4107606.42</v>
      </c>
    </row>
    <row r="57" spans="1:10" x14ac:dyDescent="0.2">
      <c r="A57" s="10"/>
      <c r="B57" s="11" t="s">
        <v>9</v>
      </c>
      <c r="C57" s="10"/>
      <c r="D57" s="10"/>
      <c r="E57" s="10"/>
      <c r="F57" s="12">
        <v>10019414.960000001</v>
      </c>
      <c r="G57" s="12">
        <v>2090053.21</v>
      </c>
      <c r="H57" s="12">
        <v>2307553.21</v>
      </c>
      <c r="I57" s="12">
        <v>14417021.369999999</v>
      </c>
      <c r="J57" s="7">
        <v>4397606.42</v>
      </c>
    </row>
    <row r="58" spans="1:10" x14ac:dyDescent="0.2">
      <c r="F58" s="7"/>
      <c r="G58" s="7"/>
      <c r="H58" s="7"/>
      <c r="I58" s="7"/>
      <c r="J58" s="7" t="s">
        <v>10</v>
      </c>
    </row>
    <row r="59" spans="1:10" x14ac:dyDescent="0.2">
      <c r="A59" s="1" t="s">
        <v>10</v>
      </c>
      <c r="B59" s="1" t="s">
        <v>26</v>
      </c>
      <c r="C59" s="6">
        <v>0.6</v>
      </c>
      <c r="D59" s="6">
        <v>0.05</v>
      </c>
      <c r="E59" s="6">
        <v>0.35</v>
      </c>
      <c r="F59" s="7">
        <v>435000</v>
      </c>
      <c r="G59" s="7">
        <v>36250</v>
      </c>
      <c r="H59" s="7">
        <v>253750</v>
      </c>
      <c r="I59" s="7">
        <v>725000</v>
      </c>
      <c r="J59" s="7">
        <v>290000</v>
      </c>
    </row>
    <row r="60" spans="1:10" x14ac:dyDescent="0.2">
      <c r="C60" s="6">
        <v>0.7</v>
      </c>
      <c r="D60" s="6">
        <v>0.15</v>
      </c>
      <c r="E60" s="6">
        <v>0.15</v>
      </c>
      <c r="F60" s="7">
        <v>695520.29</v>
      </c>
      <c r="G60" s="7">
        <v>149040.06</v>
      </c>
      <c r="H60" s="7">
        <v>149040.06</v>
      </c>
      <c r="I60" s="7">
        <v>993600.42</v>
      </c>
      <c r="J60" s="7">
        <v>298080.12</v>
      </c>
    </row>
    <row r="61" spans="1:10" x14ac:dyDescent="0.2">
      <c r="A61" s="10"/>
      <c r="B61" s="11" t="s">
        <v>9</v>
      </c>
      <c r="C61" s="10"/>
      <c r="D61" s="10"/>
      <c r="E61" s="10"/>
      <c r="F61" s="12">
        <v>1130520.29</v>
      </c>
      <c r="G61" s="12">
        <v>185290.06</v>
      </c>
      <c r="H61" s="12">
        <v>402790.06</v>
      </c>
      <c r="I61" s="12">
        <v>1718600.42</v>
      </c>
      <c r="J61" s="7">
        <v>588080.12</v>
      </c>
    </row>
    <row r="62" spans="1:10" x14ac:dyDescent="0.2">
      <c r="F62" s="7"/>
      <c r="G62" s="7"/>
      <c r="H62" s="7"/>
      <c r="I62" s="7"/>
      <c r="J62" s="7" t="s">
        <v>10</v>
      </c>
    </row>
    <row r="63" spans="1:10" x14ac:dyDescent="0.2">
      <c r="A63" s="4"/>
      <c r="B63" s="8" t="s">
        <v>17</v>
      </c>
      <c r="C63" s="4"/>
      <c r="D63" s="4"/>
      <c r="E63" s="4"/>
      <c r="F63" s="9">
        <v>11149935.25</v>
      </c>
      <c r="G63" s="9">
        <v>2275343.27</v>
      </c>
      <c r="H63" s="9">
        <v>2710343.27</v>
      </c>
      <c r="I63" s="9">
        <v>16135621.789999999</v>
      </c>
      <c r="J63" s="9">
        <v>4985686.54</v>
      </c>
    </row>
    <row r="64" spans="1:10" x14ac:dyDescent="0.2">
      <c r="F64" s="7"/>
      <c r="G64" s="7"/>
      <c r="H64" s="7"/>
      <c r="I64" s="7"/>
      <c r="J64" s="7" t="s">
        <v>10</v>
      </c>
    </row>
    <row r="65" spans="1:10" x14ac:dyDescent="0.2">
      <c r="A65" s="1" t="s">
        <v>27</v>
      </c>
      <c r="B65" s="1" t="s">
        <v>28</v>
      </c>
      <c r="C65" s="6">
        <v>0.6</v>
      </c>
      <c r="D65" s="6">
        <v>0.05</v>
      </c>
      <c r="E65" s="6">
        <v>0.35</v>
      </c>
      <c r="F65" s="7">
        <v>435000</v>
      </c>
      <c r="G65" s="7">
        <v>36250</v>
      </c>
      <c r="H65" s="7">
        <v>253750</v>
      </c>
      <c r="I65" s="7">
        <v>725000</v>
      </c>
      <c r="J65" s="7">
        <v>290000</v>
      </c>
    </row>
    <row r="66" spans="1:10" x14ac:dyDescent="0.2">
      <c r="C66" s="6">
        <v>0.7</v>
      </c>
      <c r="D66" s="6">
        <v>0.15</v>
      </c>
      <c r="E66" s="6">
        <v>0.15</v>
      </c>
      <c r="F66" s="7">
        <v>18425538.59</v>
      </c>
      <c r="G66" s="7">
        <v>3948329.7</v>
      </c>
      <c r="H66" s="7">
        <v>3948329.7</v>
      </c>
      <c r="I66" s="7">
        <v>26322197.989999998</v>
      </c>
      <c r="J66" s="7">
        <v>7896659.4000000004</v>
      </c>
    </row>
    <row r="67" spans="1:10" x14ac:dyDescent="0.2">
      <c r="A67" s="4"/>
      <c r="B67" s="8" t="s">
        <v>9</v>
      </c>
      <c r="C67" s="4"/>
      <c r="D67" s="4"/>
      <c r="E67" s="4"/>
      <c r="F67" s="9">
        <v>18860538.59</v>
      </c>
      <c r="G67" s="9">
        <v>3984579.7</v>
      </c>
      <c r="H67" s="9">
        <v>4202079.7</v>
      </c>
      <c r="I67" s="9">
        <v>27047197.989999998</v>
      </c>
      <c r="J67" s="9">
        <v>8186659.4000000004</v>
      </c>
    </row>
    <row r="69" spans="1:10" x14ac:dyDescent="0.2">
      <c r="A69" s="15" t="s">
        <v>38</v>
      </c>
    </row>
    <row r="72" spans="1:10" x14ac:dyDescent="0.2">
      <c r="C72" s="2" t="s">
        <v>0</v>
      </c>
      <c r="D72" s="2" t="s">
        <v>1</v>
      </c>
      <c r="E72" s="2" t="s">
        <v>2</v>
      </c>
      <c r="F72" s="2" t="s">
        <v>3</v>
      </c>
      <c r="G72" s="2" t="s">
        <v>4</v>
      </c>
    </row>
    <row r="73" spans="1:10" x14ac:dyDescent="0.2">
      <c r="C73" s="2" t="s">
        <v>6</v>
      </c>
      <c r="D73" s="2" t="s">
        <v>6</v>
      </c>
      <c r="E73" s="2" t="s">
        <v>6</v>
      </c>
      <c r="F73" s="2" t="s">
        <v>6</v>
      </c>
      <c r="G73" s="2" t="s">
        <v>6</v>
      </c>
    </row>
    <row r="74" spans="1:10" x14ac:dyDescent="0.2">
      <c r="B74" s="1" t="s">
        <v>29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</row>
    <row r="75" spans="1:10" x14ac:dyDescent="0.2">
      <c r="B75" s="1" t="s">
        <v>30</v>
      </c>
      <c r="C75" s="13">
        <v>6635221</v>
      </c>
      <c r="D75" s="13">
        <v>1364869</v>
      </c>
      <c r="E75" s="13">
        <v>1582369</v>
      </c>
      <c r="F75" s="13">
        <v>9582459</v>
      </c>
      <c r="G75" s="13">
        <v>2947238</v>
      </c>
    </row>
    <row r="76" spans="1:10" x14ac:dyDescent="0.2">
      <c r="B76" s="1" t="s">
        <v>31</v>
      </c>
      <c r="C76" s="13">
        <v>9226852</v>
      </c>
      <c r="D76" s="13">
        <v>1920218</v>
      </c>
      <c r="E76" s="13">
        <v>2137718</v>
      </c>
      <c r="F76" s="13">
        <v>13284788</v>
      </c>
      <c r="G76" s="13">
        <v>4057936</v>
      </c>
    </row>
    <row r="77" spans="1:10" x14ac:dyDescent="0.2">
      <c r="B77" s="1" t="s">
        <v>32</v>
      </c>
      <c r="C77" s="13">
        <v>7076547</v>
      </c>
      <c r="D77" s="13">
        <v>1459439</v>
      </c>
      <c r="E77" s="13">
        <v>1676939</v>
      </c>
      <c r="F77" s="13">
        <v>10212925</v>
      </c>
      <c r="G77" s="13">
        <v>3136378</v>
      </c>
    </row>
    <row r="78" spans="1:10" x14ac:dyDescent="0.2">
      <c r="B78" s="1" t="s">
        <v>33</v>
      </c>
      <c r="C78" s="13">
        <v>5201363</v>
      </c>
      <c r="D78" s="13">
        <v>1026123</v>
      </c>
      <c r="E78" s="13">
        <v>1363861</v>
      </c>
      <c r="F78" s="13">
        <v>7591347</v>
      </c>
      <c r="G78" s="13">
        <v>2389984</v>
      </c>
    </row>
    <row r="79" spans="1:10" x14ac:dyDescent="0.2">
      <c r="B79" s="1" t="s">
        <v>34</v>
      </c>
      <c r="C79" s="13">
        <v>6772214</v>
      </c>
      <c r="D79" s="13">
        <v>1394224</v>
      </c>
      <c r="E79" s="13">
        <v>1611724</v>
      </c>
      <c r="F79" s="13">
        <v>9778162</v>
      </c>
      <c r="G79" s="13">
        <v>3005948</v>
      </c>
    </row>
    <row r="80" spans="1:10" x14ac:dyDescent="0.2">
      <c r="B80" s="1" t="s">
        <v>35</v>
      </c>
      <c r="C80" s="13">
        <v>13412714</v>
      </c>
      <c r="D80" s="13">
        <v>2703260</v>
      </c>
      <c r="E80" s="13">
        <v>3355760</v>
      </c>
      <c r="F80" s="13">
        <v>19471734</v>
      </c>
      <c r="G80" s="13">
        <v>6059020</v>
      </c>
    </row>
    <row r="81" spans="2:7" x14ac:dyDescent="0.2">
      <c r="B81" s="1" t="s">
        <v>36</v>
      </c>
      <c r="C81" s="13">
        <v>11149935</v>
      </c>
      <c r="D81" s="13">
        <v>2275343</v>
      </c>
      <c r="E81" s="13">
        <v>2710343</v>
      </c>
      <c r="F81" s="13">
        <v>16135621</v>
      </c>
      <c r="G81" s="13">
        <v>4985686</v>
      </c>
    </row>
    <row r="82" spans="2:7" x14ac:dyDescent="0.2">
      <c r="B82" s="1" t="s">
        <v>37</v>
      </c>
      <c r="C82" s="13">
        <v>18860539</v>
      </c>
      <c r="D82" s="13">
        <v>3984580</v>
      </c>
      <c r="E82" s="13">
        <v>4202080</v>
      </c>
      <c r="F82" s="13">
        <v>27047199</v>
      </c>
      <c r="G82" s="13">
        <v>8186660</v>
      </c>
    </row>
    <row r="83" spans="2:7" x14ac:dyDescent="0.2">
      <c r="C83" s="13"/>
      <c r="D83" s="13"/>
      <c r="E83" s="13"/>
      <c r="F83" s="13">
        <v>113104235</v>
      </c>
      <c r="G83" s="13"/>
    </row>
    <row r="84" spans="2:7" x14ac:dyDescent="0.2">
      <c r="B84" s="1" t="s">
        <v>3</v>
      </c>
      <c r="C84" s="13">
        <v>78335385</v>
      </c>
      <c r="D84" s="13">
        <v>16128056</v>
      </c>
      <c r="E84" s="13">
        <v>18640794</v>
      </c>
      <c r="F84" s="13">
        <v>113104235</v>
      </c>
      <c r="G84" s="13">
        <v>34768850</v>
      </c>
    </row>
    <row r="85" spans="2:7" x14ac:dyDescent="0.2">
      <c r="C85" s="13"/>
      <c r="D85" s="13"/>
      <c r="E85" s="13"/>
      <c r="F85" s="13"/>
      <c r="G85" s="13"/>
    </row>
    <row r="86" spans="2:7" x14ac:dyDescent="0.2">
      <c r="C86" s="13"/>
      <c r="D86" s="13">
        <v>34768850</v>
      </c>
      <c r="E86" s="13"/>
      <c r="F86" s="13"/>
      <c r="G86" s="13"/>
    </row>
  </sheetData>
  <phoneticPr fontId="1" type="noConversion"/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>&amp;LSPIELBANKABGABE</oddHeader>
    <oddFooter>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51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2462969.14</v>
      </c>
      <c r="G8" s="96">
        <f>ROUND(I8*D8,2)</f>
        <v>807530.86</v>
      </c>
      <c r="H8" s="96">
        <f>ROUND(I8*E8,2)</f>
        <v>767154.32</v>
      </c>
      <c r="I8" s="96">
        <f>IF(I9-725000&gt;0,I9-725000,0)</f>
        <v>4037654.3200000003</v>
      </c>
      <c r="J8" s="96">
        <f>SUM(G8:H8)</f>
        <v>1574685.18</v>
      </c>
    </row>
    <row r="9" spans="1:10" s="93" customFormat="1" x14ac:dyDescent="0.2">
      <c r="B9" s="97" t="s">
        <v>9</v>
      </c>
      <c r="F9" s="98">
        <f>SUM(F7:F8)</f>
        <v>2818219.14</v>
      </c>
      <c r="G9" s="98">
        <f>SUM(G7:G8)</f>
        <v>858280.86</v>
      </c>
      <c r="H9" s="98">
        <f>SUM(H7:H8)</f>
        <v>1086154.3199999998</v>
      </c>
      <c r="I9" s="98">
        <v>4762654.32</v>
      </c>
      <c r="J9" s="98">
        <f>SUM(G9:H9)</f>
        <v>1944435.1799999997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>SUM(G11:H11)</f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1601442.46</v>
      </c>
      <c r="G12" s="96">
        <f>ROUND(I12*D12,2)</f>
        <v>525063.1</v>
      </c>
      <c r="H12" s="96">
        <f>ROUND(I12*E12,2)</f>
        <v>498809.95</v>
      </c>
      <c r="I12" s="96">
        <f>IF(I13-725000&gt;0,I13-725000,0)</f>
        <v>2625315.5</v>
      </c>
      <c r="J12" s="96">
        <f>SUM(G12:H12)</f>
        <v>1023873.05</v>
      </c>
    </row>
    <row r="13" spans="1:10" s="93" customFormat="1" x14ac:dyDescent="0.2">
      <c r="B13" s="97" t="s">
        <v>9</v>
      </c>
      <c r="F13" s="98">
        <f>SUM(F11:F12)</f>
        <v>1956692.46</v>
      </c>
      <c r="G13" s="98">
        <f>SUM(G11:G12)</f>
        <v>575813.1</v>
      </c>
      <c r="H13" s="98">
        <f>SUM(H11:H12)</f>
        <v>817809.95</v>
      </c>
      <c r="I13" s="98">
        <v>3350315.5</v>
      </c>
      <c r="J13" s="98">
        <f>SUM(G13:H13)</f>
        <v>1393623.0499999998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>SUM(G15:H15)</f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1775368.06</v>
      </c>
      <c r="G16" s="96">
        <f>ROUND(I16*D16,2)</f>
        <v>582087.89</v>
      </c>
      <c r="H16" s="96">
        <f>ROUND(I16*E16,2)</f>
        <v>552983.49</v>
      </c>
      <c r="I16" s="96">
        <f>IF(I17-725000&gt;0,I17-725000,0)</f>
        <v>2910439.44</v>
      </c>
      <c r="J16" s="96">
        <f>SUM(G16:H16)</f>
        <v>1135071.3799999999</v>
      </c>
    </row>
    <row r="17" spans="1:10" s="93" customFormat="1" ht="12.75" customHeight="1" x14ac:dyDescent="0.2">
      <c r="B17" s="97" t="s">
        <v>9</v>
      </c>
      <c r="F17" s="98">
        <f>SUM(F15:F16)</f>
        <v>2130618.06</v>
      </c>
      <c r="G17" s="98">
        <f>SUM(G15:G16)</f>
        <v>632837.89</v>
      </c>
      <c r="H17" s="98">
        <f>SUM(H15:H16)</f>
        <v>871983.49</v>
      </c>
      <c r="I17" s="98">
        <v>3635439.44</v>
      </c>
      <c r="J17" s="98">
        <f>SUM(G17:H17)</f>
        <v>1504821.38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16</v>
      </c>
      <c r="C19" s="95">
        <v>0.49</v>
      </c>
      <c r="D19" s="95">
        <v>7.0000000000000007E-2</v>
      </c>
      <c r="E19" s="95">
        <v>0.44</v>
      </c>
      <c r="F19" s="96">
        <f>ROUND(I19*C19,2)</f>
        <v>68659.92</v>
      </c>
      <c r="G19" s="96">
        <f>ROUND(I19*D19,2)</f>
        <v>9808.56</v>
      </c>
      <c r="H19" s="96">
        <f>ROUND(I19*E19,2)</f>
        <v>61653.81</v>
      </c>
      <c r="I19" s="96">
        <f>IF(I21&gt;725000,725000,I21)</f>
        <v>140122.29</v>
      </c>
      <c r="J19" s="96">
        <f>SUM(G19:H19)</f>
        <v>71462.37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ROUND(I20*C20,0)</f>
        <v>0</v>
      </c>
      <c r="G20" s="96">
        <f>ROUND(I20*D20,0)</f>
        <v>0</v>
      </c>
      <c r="H20" s="96">
        <f>ROUND(I20*E20,0)</f>
        <v>0</v>
      </c>
      <c r="I20" s="96">
        <f>IF(I21-725000&gt;0,I21-725000,0)</f>
        <v>0</v>
      </c>
      <c r="J20" s="96">
        <f>SUM(G20:H20)</f>
        <v>0</v>
      </c>
    </row>
    <row r="21" spans="1:10" s="99" customFormat="1" x14ac:dyDescent="0.2">
      <c r="B21" s="100" t="s">
        <v>9</v>
      </c>
      <c r="F21" s="101">
        <f>SUM(F19:F20)</f>
        <v>68659.92</v>
      </c>
      <c r="G21" s="101">
        <f>SUM(G19:G20)</f>
        <v>9808.56</v>
      </c>
      <c r="H21" s="101">
        <f>SUM(H19:H20)</f>
        <v>61653.81</v>
      </c>
      <c r="I21" s="101">
        <v>140122.29</v>
      </c>
      <c r="J21" s="96">
        <f>SUM(G21:H21)</f>
        <v>71462.37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>SUM(G23:H23)</f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1449469.23</v>
      </c>
      <c r="G24" s="96">
        <f>ROUND(I24*D24,2)</f>
        <v>475235.81</v>
      </c>
      <c r="H24" s="96">
        <f>ROUND(I24*E24,2)</f>
        <v>451474.02</v>
      </c>
      <c r="I24" s="96">
        <f>IF(I25-725000&gt;0,I25-725000,0)</f>
        <v>2376179.0699999998</v>
      </c>
      <c r="J24" s="96">
        <f>SUM(G24:H24)</f>
        <v>926709.83000000007</v>
      </c>
    </row>
    <row r="25" spans="1:10" s="99" customFormat="1" x14ac:dyDescent="0.2">
      <c r="B25" s="100" t="s">
        <v>9</v>
      </c>
      <c r="F25" s="101">
        <f>SUM(F23:F24)</f>
        <v>1804719.23</v>
      </c>
      <c r="G25" s="101">
        <f>SUM(G23:G24)</f>
        <v>525985.81000000006</v>
      </c>
      <c r="H25" s="101">
        <f>SUM(H23:H24)</f>
        <v>770474.02</v>
      </c>
      <c r="I25" s="101">
        <v>3101179.07</v>
      </c>
      <c r="J25" s="96">
        <f>SUM(G25:H25)</f>
        <v>1296459.83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1873379.15</v>
      </c>
      <c r="G27" s="98">
        <f>SUM(G21,G25)</f>
        <v>535794.37000000011</v>
      </c>
      <c r="H27" s="98">
        <f>SUM(H21,H25)</f>
        <v>832127.83000000007</v>
      </c>
      <c r="I27" s="98">
        <f>SUM(F27:H27)</f>
        <v>3241301.35</v>
      </c>
      <c r="J27" s="98">
        <f>SUM(G27:H27)</f>
        <v>1367922.2000000002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ROUND(I29*C29,0)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>SUM(G29:H29)</f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798209.56</v>
      </c>
      <c r="G30" s="96">
        <f>ROUND(I30*D30,2)</f>
        <v>261708.05</v>
      </c>
      <c r="H30" s="96">
        <f>ROUND(I30*E30,2)</f>
        <v>248622.65</v>
      </c>
      <c r="I30" s="96">
        <f>IF(I31-725000&gt;0,I31-725000,0)</f>
        <v>1308540.27</v>
      </c>
      <c r="J30" s="96">
        <f>SUM(G30:H30)</f>
        <v>510330.69999999995</v>
      </c>
    </row>
    <row r="31" spans="1:10" s="93" customFormat="1" x14ac:dyDescent="0.2">
      <c r="B31" s="97" t="s">
        <v>9</v>
      </c>
      <c r="F31" s="98">
        <f>SUM(F29:F30)</f>
        <v>1153459.56</v>
      </c>
      <c r="G31" s="98">
        <f>SUM(G29:G30)</f>
        <v>312458.05</v>
      </c>
      <c r="H31" s="98">
        <f>SUM(H29:H30)</f>
        <v>567622.65</v>
      </c>
      <c r="I31" s="98">
        <v>2033540.27</v>
      </c>
      <c r="J31" s="98">
        <f>SUM(G31:H31)</f>
        <v>880080.7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A35" s="15" t="s">
        <v>51</v>
      </c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2531098.02</v>
      </c>
      <c r="G42" s="96">
        <f>ROUND(I42*D42,2)</f>
        <v>829868.2</v>
      </c>
      <c r="H42" s="96">
        <f>ROUND(I42*E42,2)</f>
        <v>788374.79</v>
      </c>
      <c r="I42" s="96">
        <f>IF(I43-725000&gt;0,I43-725000,0)</f>
        <v>4149341.0199999996</v>
      </c>
      <c r="J42" s="96">
        <f>SUM(G42:H42)</f>
        <v>1618242.99</v>
      </c>
    </row>
    <row r="43" spans="1:10" s="99" customFormat="1" x14ac:dyDescent="0.2">
      <c r="B43" s="100" t="s">
        <v>9</v>
      </c>
      <c r="F43" s="101">
        <f>SUM(F41:F42)</f>
        <v>2886348.02</v>
      </c>
      <c r="G43" s="101">
        <f>SUM(G41:G42)</f>
        <v>880618.2</v>
      </c>
      <c r="H43" s="101">
        <f>SUM(H41:H42)</f>
        <v>1107374.79</v>
      </c>
      <c r="I43" s="101">
        <v>4874341.0199999996</v>
      </c>
      <c r="J43" s="96">
        <f>SUM(G43:H43)</f>
        <v>1987992.99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>SUM(G45:H45)</f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383435.07</v>
      </c>
      <c r="G46" s="96">
        <f>ROUND(I46*D46,2)</f>
        <v>125716.42</v>
      </c>
      <c r="H46" s="96">
        <f>ROUND(I46*E46,2)</f>
        <v>119430.6</v>
      </c>
      <c r="I46" s="96">
        <f>IF(I47-725000&gt;0,I47-725000,0)</f>
        <v>628582.08000000007</v>
      </c>
      <c r="J46" s="96">
        <f>SUM(G46:H46)</f>
        <v>245147.02000000002</v>
      </c>
    </row>
    <row r="47" spans="1:10" s="99" customFormat="1" x14ac:dyDescent="0.2">
      <c r="B47" s="100" t="s">
        <v>9</v>
      </c>
      <c r="F47" s="101">
        <f>SUM(F45:F46)</f>
        <v>738685.07000000007</v>
      </c>
      <c r="G47" s="101">
        <f>SUM(G45:G46)</f>
        <v>176466.41999999998</v>
      </c>
      <c r="H47" s="101">
        <f>SUM(H45:H46)</f>
        <v>438430.6</v>
      </c>
      <c r="I47" s="101">
        <v>1353582.08</v>
      </c>
      <c r="J47" s="96">
        <f>SUM(G47:H47)</f>
        <v>614897.02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>SUM(G49:H49)</f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1179823.97</v>
      </c>
      <c r="G50" s="96">
        <f>ROUND(I50*D50,2)</f>
        <v>386827.53</v>
      </c>
      <c r="H50" s="96">
        <f>ROUND(I50*E50,2)</f>
        <v>367486.16</v>
      </c>
      <c r="I50" s="96">
        <f>IF(I51-725000&gt;0,I51-725000,0)</f>
        <v>1934137.6600000001</v>
      </c>
      <c r="J50" s="96">
        <f>SUM(G50:H50)</f>
        <v>754313.69</v>
      </c>
    </row>
    <row r="51" spans="1:10" s="99" customFormat="1" x14ac:dyDescent="0.2">
      <c r="B51" s="100" t="s">
        <v>9</v>
      </c>
      <c r="F51" s="101">
        <f>SUM(F49:F50)</f>
        <v>1535073.97</v>
      </c>
      <c r="G51" s="101">
        <f>SUM(G49:G50)</f>
        <v>437577.53</v>
      </c>
      <c r="H51" s="101">
        <f>SUM(H49:H50)</f>
        <v>686486.15999999992</v>
      </c>
      <c r="I51" s="101">
        <v>2659137.66</v>
      </c>
      <c r="J51" s="96">
        <f>SUM(G51:H51)</f>
        <v>1124063.69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5160107.0599999996</v>
      </c>
      <c r="G53" s="98">
        <f>SUM(G43,G47,G51)</f>
        <v>1494662.15</v>
      </c>
      <c r="H53" s="98">
        <f>SUM(H43,H47,H51)</f>
        <v>2232291.5499999998</v>
      </c>
      <c r="I53" s="98">
        <f>SUM(F53:H53)</f>
        <v>8887060.7599999979</v>
      </c>
      <c r="J53" s="98">
        <f>SUM(G53:H53)</f>
        <v>3726953.6999999997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>SUM(G55:H55)</f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6228853.3600000003</v>
      </c>
      <c r="G56" s="96">
        <f>ROUND(I56*D56,2)</f>
        <v>2042247</v>
      </c>
      <c r="H56" s="96">
        <f>ROUND(I56*E56,2)</f>
        <v>1940134.65</v>
      </c>
      <c r="I56" s="96">
        <f>IF(I57-725000&gt;0,I57-725000,0)</f>
        <v>10211235.01</v>
      </c>
      <c r="J56" s="96">
        <f>SUM(G56:H56)</f>
        <v>3982381.65</v>
      </c>
    </row>
    <row r="57" spans="1:10" s="99" customFormat="1" x14ac:dyDescent="0.2">
      <c r="B57" s="100" t="s">
        <v>9</v>
      </c>
      <c r="F57" s="101">
        <f>SUM(F55:F56)</f>
        <v>6584103.3600000003</v>
      </c>
      <c r="G57" s="101">
        <f>SUM(G55:G56)</f>
        <v>2092997</v>
      </c>
      <c r="H57" s="101">
        <f>SUM(H55:H56)</f>
        <v>2259134.65</v>
      </c>
      <c r="I57" s="101">
        <v>10936235.01</v>
      </c>
      <c r="J57" s="96">
        <f>SUM(G57:H57)</f>
        <v>4352131.6500000004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215279.97</v>
      </c>
      <c r="G59" s="96">
        <f>ROUND(I59*D59,2)</f>
        <v>30754.28</v>
      </c>
      <c r="H59" s="96">
        <f>ROUND(I59*E59,2)</f>
        <v>193312.62</v>
      </c>
      <c r="I59" s="96">
        <f>IF(I61&gt;725000,725000,I61)</f>
        <v>439346.87</v>
      </c>
      <c r="J59" s="96">
        <f>SUM(G59:H59)</f>
        <v>224066.9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>SUM(G60:H60)</f>
        <v>0</v>
      </c>
    </row>
    <row r="61" spans="1:10" s="99" customFormat="1" x14ac:dyDescent="0.2">
      <c r="B61" s="100" t="s">
        <v>9</v>
      </c>
      <c r="F61" s="101">
        <f>SUM(F59:F60)</f>
        <v>215279.97</v>
      </c>
      <c r="G61" s="101">
        <f>SUM(G59:G60)</f>
        <v>30754.28</v>
      </c>
      <c r="H61" s="101">
        <f>SUM(H59:H60)</f>
        <v>193312.62</v>
      </c>
      <c r="I61" s="101">
        <v>439346.87</v>
      </c>
      <c r="J61" s="96">
        <f>SUM(G61:H61)</f>
        <v>224066.9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6799383.3300000001</v>
      </c>
      <c r="G63" s="98">
        <f>SUM(G57,G61)</f>
        <v>2123751.2799999998</v>
      </c>
      <c r="H63" s="98">
        <f>SUM(H57,H61)</f>
        <v>2452447.27</v>
      </c>
      <c r="I63" s="98">
        <f>SUM(F63:H63)</f>
        <v>11375581.879999999</v>
      </c>
      <c r="J63" s="98">
        <f>SUM(G63:H63)</f>
        <v>4576198.55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>SUM(G65:H65)</f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5616441.2599999998</v>
      </c>
      <c r="G66" s="96">
        <f>ROUND(I66*D66,2)</f>
        <v>1841456.15</v>
      </c>
      <c r="H66" s="96">
        <f>ROUND(I66*E66,2)</f>
        <v>1749383.34</v>
      </c>
      <c r="I66" s="96">
        <f>IF(I67-725000&gt;0,I67-725000,0)</f>
        <v>9207280.75</v>
      </c>
      <c r="J66" s="96">
        <f>SUM(G66:H66)</f>
        <v>3590839.49</v>
      </c>
    </row>
    <row r="67" spans="1:10" s="93" customFormat="1" x14ac:dyDescent="0.2">
      <c r="B67" s="97" t="s">
        <v>9</v>
      </c>
      <c r="F67" s="98">
        <f>SUM(F65:F66)</f>
        <v>5971691.2599999998</v>
      </c>
      <c r="G67" s="98">
        <f>SUM(G65:G66)</f>
        <v>1892206.15</v>
      </c>
      <c r="H67" s="98">
        <f>SUM(H65:H66)</f>
        <v>2068383.34</v>
      </c>
      <c r="I67" s="98">
        <v>9932280.75</v>
      </c>
      <c r="J67" s="98">
        <f>SUM(G67:H67)</f>
        <v>3960589.49</v>
      </c>
    </row>
    <row r="68" spans="1:10" x14ac:dyDescent="0.2">
      <c r="F68" s="96"/>
      <c r="I68" s="96"/>
      <c r="J68" s="96"/>
    </row>
    <row r="69" spans="1:10" x14ac:dyDescent="0.2">
      <c r="A69" s="15" t="s">
        <v>51</v>
      </c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2818219.14</v>
      </c>
      <c r="D74" s="96">
        <f>G9</f>
        <v>858280.86</v>
      </c>
      <c r="E74" s="96">
        <f>H9</f>
        <v>1086154.3199999998</v>
      </c>
      <c r="F74" s="96">
        <f t="shared" ref="F74:F81" si="0">SUM(C74:E74)</f>
        <v>4762654.32</v>
      </c>
      <c r="G74" s="96">
        <f t="shared" ref="G74:G81" si="1">SUM(D74:E74)</f>
        <v>1944435.1799999997</v>
      </c>
    </row>
    <row r="75" spans="1:10" x14ac:dyDescent="0.2">
      <c r="B75" s="90" t="s">
        <v>31</v>
      </c>
      <c r="C75" s="96">
        <f>F13</f>
        <v>1956692.46</v>
      </c>
      <c r="D75" s="96">
        <f>G13</f>
        <v>575813.1</v>
      </c>
      <c r="E75" s="96">
        <f>H13</f>
        <v>817809.95</v>
      </c>
      <c r="F75" s="96">
        <f t="shared" si="0"/>
        <v>3350315.51</v>
      </c>
      <c r="G75" s="96">
        <f t="shared" si="1"/>
        <v>1393623.0499999998</v>
      </c>
    </row>
    <row r="76" spans="1:10" x14ac:dyDescent="0.2">
      <c r="B76" s="90" t="s">
        <v>32</v>
      </c>
      <c r="C76" s="96">
        <f>F17</f>
        <v>2130618.06</v>
      </c>
      <c r="D76" s="96">
        <f>G17</f>
        <v>632837.89</v>
      </c>
      <c r="E76" s="96">
        <f>H17</f>
        <v>871983.49</v>
      </c>
      <c r="F76" s="96">
        <f t="shared" si="0"/>
        <v>3635439.4400000004</v>
      </c>
      <c r="G76" s="96">
        <f t="shared" si="1"/>
        <v>1504821.38</v>
      </c>
    </row>
    <row r="77" spans="1:10" x14ac:dyDescent="0.2">
      <c r="B77" s="90" t="s">
        <v>33</v>
      </c>
      <c r="C77" s="96">
        <f>F27</f>
        <v>1873379.15</v>
      </c>
      <c r="D77" s="96">
        <f>G27</f>
        <v>535794.37000000011</v>
      </c>
      <c r="E77" s="96">
        <f>H27</f>
        <v>832127.83000000007</v>
      </c>
      <c r="F77" s="96">
        <f t="shared" si="0"/>
        <v>3241301.35</v>
      </c>
      <c r="G77" s="96">
        <f t="shared" si="1"/>
        <v>1367922.2000000002</v>
      </c>
    </row>
    <row r="78" spans="1:10" x14ac:dyDescent="0.2">
      <c r="B78" s="90" t="s">
        <v>34</v>
      </c>
      <c r="C78" s="96">
        <f>F31</f>
        <v>1153459.56</v>
      </c>
      <c r="D78" s="96">
        <f>G31</f>
        <v>312458.05</v>
      </c>
      <c r="E78" s="96">
        <f>H31</f>
        <v>567622.65</v>
      </c>
      <c r="F78" s="96">
        <f t="shared" si="0"/>
        <v>2033540.2600000002</v>
      </c>
      <c r="G78" s="96">
        <f t="shared" si="1"/>
        <v>880080.7</v>
      </c>
    </row>
    <row r="79" spans="1:10" x14ac:dyDescent="0.2">
      <c r="B79" s="90" t="s">
        <v>35</v>
      </c>
      <c r="C79" s="96">
        <f>F53</f>
        <v>5160107.0599999996</v>
      </c>
      <c r="D79" s="96">
        <f>G53</f>
        <v>1494662.15</v>
      </c>
      <c r="E79" s="96">
        <f>H53</f>
        <v>2232291.5499999998</v>
      </c>
      <c r="F79" s="96">
        <f t="shared" si="0"/>
        <v>8887060.7599999979</v>
      </c>
      <c r="G79" s="96">
        <f t="shared" si="1"/>
        <v>3726953.6999999997</v>
      </c>
    </row>
    <row r="80" spans="1:10" x14ac:dyDescent="0.2">
      <c r="B80" s="90" t="s">
        <v>36</v>
      </c>
      <c r="C80" s="96">
        <f>F63</f>
        <v>6799383.3300000001</v>
      </c>
      <c r="D80" s="96">
        <f>G63</f>
        <v>2123751.2799999998</v>
      </c>
      <c r="E80" s="96">
        <f>H63</f>
        <v>2452447.27</v>
      </c>
      <c r="F80" s="96">
        <f t="shared" si="0"/>
        <v>11375581.879999999</v>
      </c>
      <c r="G80" s="96">
        <f t="shared" si="1"/>
        <v>4576198.55</v>
      </c>
    </row>
    <row r="81" spans="2:7" x14ac:dyDescent="0.2">
      <c r="B81" s="90" t="s">
        <v>37</v>
      </c>
      <c r="C81" s="96">
        <f>F67</f>
        <v>5971691.2599999998</v>
      </c>
      <c r="D81" s="96">
        <f>G67</f>
        <v>1892206.15</v>
      </c>
      <c r="E81" s="96">
        <f>H67</f>
        <v>2068383.34</v>
      </c>
      <c r="F81" s="96">
        <f t="shared" si="0"/>
        <v>9932280.75</v>
      </c>
      <c r="G81" s="96">
        <f t="shared" si="1"/>
        <v>3960589.49</v>
      </c>
    </row>
    <row r="82" spans="2:7" x14ac:dyDescent="0.2">
      <c r="C82" s="96"/>
      <c r="D82" s="96"/>
      <c r="E82" s="96"/>
      <c r="F82" s="96">
        <f>SUM(F74:F81)</f>
        <v>47218174.269999996</v>
      </c>
      <c r="G82" s="96"/>
    </row>
    <row r="83" spans="2:7" x14ac:dyDescent="0.2">
      <c r="B83" s="90" t="s">
        <v>3</v>
      </c>
      <c r="C83" s="96">
        <f>SUM(C73:C82)</f>
        <v>27863550.019999996</v>
      </c>
      <c r="D83" s="96">
        <f>SUM(D74:D82)</f>
        <v>8425803.8499999996</v>
      </c>
      <c r="E83" s="96">
        <f>SUM(E74:E82)</f>
        <v>10928820.399999999</v>
      </c>
      <c r="F83" s="96">
        <f>SUM(C83:E83)</f>
        <v>47218174.269999996</v>
      </c>
      <c r="G83" s="96">
        <f>SUM(D83:E83)</f>
        <v>19354624.25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19354624.25</v>
      </c>
      <c r="E85" s="96"/>
      <c r="F85" s="96"/>
      <c r="G85" s="96"/>
    </row>
    <row r="105" spans="2:7" x14ac:dyDescent="0.2"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x14ac:dyDescent="0.2"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x14ac:dyDescent="0.2">
      <c r="B108" s="90" t="s">
        <v>30</v>
      </c>
      <c r="C108" s="102">
        <f>ROUND(C74,0)</f>
        <v>2818219</v>
      </c>
      <c r="D108" s="102">
        <f>ROUND(D74,0)</f>
        <v>858281</v>
      </c>
      <c r="E108" s="102">
        <f>ROUND(E74,0)</f>
        <v>1086154</v>
      </c>
      <c r="F108" s="102">
        <f t="shared" ref="F108:F115" si="2">SUM(C108:E108)</f>
        <v>4762654</v>
      </c>
      <c r="G108" s="102">
        <f t="shared" ref="G108:G115" si="3">SUM(D108:E108)</f>
        <v>1944435</v>
      </c>
    </row>
    <row r="109" spans="2:7" x14ac:dyDescent="0.2">
      <c r="B109" s="90" t="s">
        <v>31</v>
      </c>
      <c r="C109" s="102">
        <v>1956693</v>
      </c>
      <c r="D109" s="102">
        <f>ROUND(D75,0)</f>
        <v>575813</v>
      </c>
      <c r="E109" s="102">
        <f>ROUND(E75,0)</f>
        <v>817810</v>
      </c>
      <c r="F109" s="102">
        <f t="shared" si="2"/>
        <v>3350316</v>
      </c>
      <c r="G109" s="102">
        <f t="shared" si="3"/>
        <v>1393623</v>
      </c>
    </row>
    <row r="110" spans="2:7" x14ac:dyDescent="0.2">
      <c r="B110" s="90" t="s">
        <v>32</v>
      </c>
      <c r="C110" s="102">
        <f t="shared" ref="C110:C115" si="4">ROUND(C76,0)</f>
        <v>2130618</v>
      </c>
      <c r="D110" s="102">
        <f>ROUND(D76,0)</f>
        <v>632838</v>
      </c>
      <c r="E110" s="102">
        <f>ROUND(E76,0)</f>
        <v>871983</v>
      </c>
      <c r="F110" s="102">
        <f t="shared" si="2"/>
        <v>3635439</v>
      </c>
      <c r="G110" s="102">
        <f t="shared" si="3"/>
        <v>1504821</v>
      </c>
    </row>
    <row r="111" spans="2:7" x14ac:dyDescent="0.2">
      <c r="B111" s="90" t="s">
        <v>33</v>
      </c>
      <c r="C111" s="102">
        <f t="shared" si="4"/>
        <v>1873379</v>
      </c>
      <c r="D111" s="102">
        <v>535795</v>
      </c>
      <c r="E111" s="102">
        <f>ROUND(E77,0)</f>
        <v>832128</v>
      </c>
      <c r="F111" s="102">
        <f t="shared" si="2"/>
        <v>3241302</v>
      </c>
      <c r="G111" s="102">
        <f t="shared" si="3"/>
        <v>1367923</v>
      </c>
    </row>
    <row r="112" spans="2:7" x14ac:dyDescent="0.2">
      <c r="B112" s="90" t="s">
        <v>34</v>
      </c>
      <c r="C112" s="102">
        <f t="shared" si="4"/>
        <v>1153460</v>
      </c>
      <c r="D112" s="102">
        <f>ROUND(D78,0)</f>
        <v>312458</v>
      </c>
      <c r="E112" s="102">
        <f>ROUND(E78,0)</f>
        <v>567623</v>
      </c>
      <c r="F112" s="102">
        <f t="shared" si="2"/>
        <v>2033541</v>
      </c>
      <c r="G112" s="102">
        <f t="shared" si="3"/>
        <v>880081</v>
      </c>
    </row>
    <row r="113" spans="2:7" x14ac:dyDescent="0.2">
      <c r="B113" s="90" t="s">
        <v>35</v>
      </c>
      <c r="C113" s="102">
        <f t="shared" si="4"/>
        <v>5160107</v>
      </c>
      <c r="D113" s="102">
        <f>ROUND(D79,0)</f>
        <v>1494662</v>
      </c>
      <c r="E113" s="102">
        <f>ROUND(E79,0)</f>
        <v>2232292</v>
      </c>
      <c r="F113" s="102">
        <f t="shared" si="2"/>
        <v>8887061</v>
      </c>
      <c r="G113" s="102">
        <f t="shared" si="3"/>
        <v>3726954</v>
      </c>
    </row>
    <row r="114" spans="2:7" x14ac:dyDescent="0.2">
      <c r="B114" s="90" t="s">
        <v>36</v>
      </c>
      <c r="C114" s="102">
        <f t="shared" si="4"/>
        <v>6799383</v>
      </c>
      <c r="D114" s="102">
        <f>ROUND(D80,0)</f>
        <v>2123751</v>
      </c>
      <c r="E114" s="102">
        <f>ROUND(E80,0)</f>
        <v>2452447</v>
      </c>
      <c r="F114" s="102">
        <f t="shared" si="2"/>
        <v>11375581</v>
      </c>
      <c r="G114" s="102">
        <f t="shared" si="3"/>
        <v>4576198</v>
      </c>
    </row>
    <row r="115" spans="2:7" x14ac:dyDescent="0.2">
      <c r="B115" s="90" t="s">
        <v>37</v>
      </c>
      <c r="C115" s="102">
        <f t="shared" si="4"/>
        <v>5971691</v>
      </c>
      <c r="D115" s="102">
        <f>ROUND(D81,0)</f>
        <v>1892206</v>
      </c>
      <c r="E115" s="102">
        <f>ROUND(E81,0)</f>
        <v>2068383</v>
      </c>
      <c r="F115" s="102">
        <f t="shared" si="2"/>
        <v>9932280</v>
      </c>
      <c r="G115" s="102">
        <f t="shared" si="3"/>
        <v>3960589</v>
      </c>
    </row>
    <row r="116" spans="2:7" x14ac:dyDescent="0.2">
      <c r="C116" s="102"/>
      <c r="D116" s="102"/>
      <c r="E116" s="102"/>
      <c r="F116" s="102">
        <f>SUM(F107:F115)</f>
        <v>47218174</v>
      </c>
      <c r="G116" s="102"/>
    </row>
    <row r="117" spans="2:7" x14ac:dyDescent="0.2">
      <c r="B117" s="90" t="s">
        <v>3</v>
      </c>
      <c r="C117" s="102">
        <f>SUM(C107:C116)</f>
        <v>27863550</v>
      </c>
      <c r="D117" s="102">
        <f>SUM(D107:D116)</f>
        <v>8425804</v>
      </c>
      <c r="E117" s="102">
        <f>SUM(E108:E115)</f>
        <v>10928820</v>
      </c>
      <c r="F117" s="102">
        <f>SUM(C117:E117)</f>
        <v>47218174</v>
      </c>
      <c r="G117" s="102">
        <f>SUM(G107:G116)</f>
        <v>19354624</v>
      </c>
    </row>
    <row r="118" spans="2:7" x14ac:dyDescent="0.2">
      <c r="C118" s="102"/>
      <c r="D118" s="102"/>
      <c r="E118" s="102"/>
      <c r="F118" s="102"/>
      <c r="G118" s="102"/>
    </row>
    <row r="119" spans="2:7" x14ac:dyDescent="0.2">
      <c r="C119" s="102"/>
      <c r="D119" s="102">
        <f>SUM(D117:E117)</f>
        <v>19354624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 xml:space="preserve">&amp;LSPIELBANKABGABE&amp;CAufgliederung des Jahreserfolges 2011
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52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2227099.4900000002</v>
      </c>
      <c r="G8" s="96">
        <f>ROUND(I8*D8,2)</f>
        <v>730196.55</v>
      </c>
      <c r="H8" s="96">
        <f>ROUND(I8*E8,2)</f>
        <v>693686.73</v>
      </c>
      <c r="I8" s="96">
        <f>IF(I9-725000&gt;0,I9-725000,0)</f>
        <v>3650982.7699999996</v>
      </c>
      <c r="J8" s="96">
        <f t="shared" ref="J8:J31" si="0">SUM(G8:H8)</f>
        <v>1423883.28</v>
      </c>
    </row>
    <row r="9" spans="1:10" s="93" customFormat="1" x14ac:dyDescent="0.2">
      <c r="B9" s="97" t="s">
        <v>9</v>
      </c>
      <c r="F9" s="98">
        <f>SUM(F7:F8)</f>
        <v>2582349.4900000002</v>
      </c>
      <c r="G9" s="98">
        <f>SUM(G7:G8)</f>
        <v>780946.55</v>
      </c>
      <c r="H9" s="98">
        <f>SUM(H7:H8)</f>
        <v>1012686.73</v>
      </c>
      <c r="I9" s="98">
        <v>4375982.7699999996</v>
      </c>
      <c r="J9" s="98">
        <f t="shared" si="0"/>
        <v>1793633.28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 t="shared" si="0"/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1695087.03</v>
      </c>
      <c r="G12" s="96">
        <f>ROUND(I12*D12,2)</f>
        <v>555766.24</v>
      </c>
      <c r="H12" s="96">
        <f>ROUND(I12*E12,2)</f>
        <v>527977.93000000005</v>
      </c>
      <c r="I12" s="96">
        <f>IF(I13-725000&gt;0,I13-725000,0)</f>
        <v>2778831.19</v>
      </c>
      <c r="J12" s="96">
        <f t="shared" si="0"/>
        <v>1083744.17</v>
      </c>
    </row>
    <row r="13" spans="1:10" s="93" customFormat="1" x14ac:dyDescent="0.2">
      <c r="B13" s="97" t="s">
        <v>9</v>
      </c>
      <c r="F13" s="98">
        <f>SUM(F11:F12)</f>
        <v>2050337.03</v>
      </c>
      <c r="G13" s="98">
        <f>SUM(G11:G12)</f>
        <v>606516.24</v>
      </c>
      <c r="H13" s="98">
        <f>SUM(H11:H12)</f>
        <v>846977.93</v>
      </c>
      <c r="I13" s="98">
        <v>3503831.19</v>
      </c>
      <c r="J13" s="98">
        <f t="shared" si="0"/>
        <v>1453494.17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 t="shared" si="0"/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1839922.46</v>
      </c>
      <c r="G16" s="96">
        <f>ROUND(I16*D16,2)</f>
        <v>603253.27</v>
      </c>
      <c r="H16" s="96">
        <f>ROUND(I16*E16,2)</f>
        <v>573090.6</v>
      </c>
      <c r="I16" s="96">
        <f>IF(I17-725000&gt;0,I17-725000,0)</f>
        <v>3016266.33</v>
      </c>
      <c r="J16" s="96">
        <f t="shared" si="0"/>
        <v>1176343.8700000001</v>
      </c>
    </row>
    <row r="17" spans="1:10" s="93" customFormat="1" ht="12.75" customHeight="1" x14ac:dyDescent="0.2">
      <c r="B17" s="97" t="s">
        <v>9</v>
      </c>
      <c r="F17" s="98">
        <f>SUM(F15:F16)</f>
        <v>2195172.46</v>
      </c>
      <c r="G17" s="98">
        <f>SUM(G15:G16)</f>
        <v>654003.27</v>
      </c>
      <c r="H17" s="98">
        <f>SUM(H15:H16)</f>
        <v>892090.6</v>
      </c>
      <c r="I17" s="98">
        <v>3741266.33</v>
      </c>
      <c r="J17" s="98">
        <f t="shared" si="0"/>
        <v>1546093.87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16</v>
      </c>
      <c r="C19" s="95">
        <v>0.49</v>
      </c>
      <c r="D19" s="95">
        <v>7.0000000000000007E-2</v>
      </c>
      <c r="E19" s="95">
        <v>0.44</v>
      </c>
      <c r="F19" s="96">
        <f>ROUND(I19*C19,2)</f>
        <v>49676.45</v>
      </c>
      <c r="G19" s="96">
        <f>ROUND(I19*D19,2)</f>
        <v>7096.64</v>
      </c>
      <c r="H19" s="96">
        <f>ROUND(I19*E19,2)</f>
        <v>44607.42</v>
      </c>
      <c r="I19" s="96">
        <f>IF(I21&gt;725000,725000,I21)</f>
        <v>101380.51</v>
      </c>
      <c r="J19" s="96">
        <f t="shared" si="0"/>
        <v>51704.06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ROUND(I20*C20,0)</f>
        <v>0</v>
      </c>
      <c r="G20" s="96">
        <f>ROUND(I20*D20,0)</f>
        <v>0</v>
      </c>
      <c r="H20" s="96">
        <f>ROUND(I20*E20,0)</f>
        <v>0</v>
      </c>
      <c r="I20" s="96">
        <f>IF(I21-725000&gt;0,I21-725000,0)</f>
        <v>0</v>
      </c>
      <c r="J20" s="96">
        <f t="shared" si="0"/>
        <v>0</v>
      </c>
    </row>
    <row r="21" spans="1:10" s="99" customFormat="1" x14ac:dyDescent="0.2">
      <c r="B21" s="100" t="s">
        <v>9</v>
      </c>
      <c r="F21" s="101">
        <f>SUM(F19:F20)</f>
        <v>49676.45</v>
      </c>
      <c r="G21" s="101">
        <f>SUM(G19:G20)</f>
        <v>7096.64</v>
      </c>
      <c r="H21" s="101">
        <f>SUM(H19:H20)</f>
        <v>44607.42</v>
      </c>
      <c r="I21" s="101">
        <v>101380.51</v>
      </c>
      <c r="J21" s="96">
        <f t="shared" si="0"/>
        <v>51704.06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 t="shared" si="0"/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1827893.1</v>
      </c>
      <c r="G24" s="96">
        <f>ROUND(I24*D24,2)</f>
        <v>599309.21</v>
      </c>
      <c r="H24" s="96">
        <f>ROUND(I24*E24,2)</f>
        <v>569343.75</v>
      </c>
      <c r="I24" s="96">
        <f>IF(I25-725000&gt;0,I25-725000,0)</f>
        <v>2996546.07</v>
      </c>
      <c r="J24" s="96">
        <f t="shared" si="0"/>
        <v>1168652.96</v>
      </c>
    </row>
    <row r="25" spans="1:10" s="99" customFormat="1" x14ac:dyDescent="0.2">
      <c r="B25" s="100" t="s">
        <v>9</v>
      </c>
      <c r="F25" s="101">
        <f>SUM(F23:F24)</f>
        <v>2183143.1</v>
      </c>
      <c r="G25" s="101">
        <f>SUM(G23:G24)</f>
        <v>650059.21</v>
      </c>
      <c r="H25" s="101">
        <f>SUM(H23:H24)</f>
        <v>888343.75</v>
      </c>
      <c r="I25" s="101">
        <v>3721546.07</v>
      </c>
      <c r="J25" s="96">
        <f t="shared" si="0"/>
        <v>1538402.96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2232819.5500000003</v>
      </c>
      <c r="G27" s="98">
        <f>SUM(G21,G25)</f>
        <v>657155.85</v>
      </c>
      <c r="H27" s="98">
        <f>SUM(H21,H25)</f>
        <v>932951.17</v>
      </c>
      <c r="I27" s="98">
        <f>SUM(F27:H27)</f>
        <v>3822926.5700000003</v>
      </c>
      <c r="J27" s="98">
        <f t="shared" si="0"/>
        <v>1590107.02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ROUND(I29*C29,0)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 t="shared" si="0"/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876008.06</v>
      </c>
      <c r="G30" s="96">
        <f>ROUND(I30*D30,2)</f>
        <v>287215.76</v>
      </c>
      <c r="H30" s="96">
        <f>ROUND(I30*E30,2)</f>
        <v>272854.96999999997</v>
      </c>
      <c r="I30" s="96">
        <f>IF(I31-725000&gt;0,I31-725000,0)</f>
        <v>1436078.7799999998</v>
      </c>
      <c r="J30" s="96">
        <f t="shared" si="0"/>
        <v>560070.73</v>
      </c>
    </row>
    <row r="31" spans="1:10" s="93" customFormat="1" x14ac:dyDescent="0.2">
      <c r="B31" s="97" t="s">
        <v>9</v>
      </c>
      <c r="F31" s="98">
        <f>SUM(F29:F30)</f>
        <v>1231258.06</v>
      </c>
      <c r="G31" s="98">
        <f>SUM(G29:G30)</f>
        <v>337965.76</v>
      </c>
      <c r="H31" s="98">
        <f>SUM(H29:H30)</f>
        <v>591854.97</v>
      </c>
      <c r="I31" s="98">
        <v>2161078.7799999998</v>
      </c>
      <c r="J31" s="98">
        <f t="shared" si="0"/>
        <v>929820.73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 t="shared" ref="J41:J67" si="1"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2190749.14</v>
      </c>
      <c r="G42" s="96">
        <f>ROUND(I42*D42,2)</f>
        <v>718278.41</v>
      </c>
      <c r="H42" s="96">
        <f>ROUND(I42*E42,2)</f>
        <v>682364.49</v>
      </c>
      <c r="I42" s="96">
        <f>IF(I43-725000&gt;0,I43-725000,0)</f>
        <v>3591392.04</v>
      </c>
      <c r="J42" s="96">
        <f t="shared" si="1"/>
        <v>1400642.9</v>
      </c>
    </row>
    <row r="43" spans="1:10" s="99" customFormat="1" x14ac:dyDescent="0.2">
      <c r="B43" s="100" t="s">
        <v>9</v>
      </c>
      <c r="F43" s="101">
        <f>SUM(F41:F42)</f>
        <v>2545999.14</v>
      </c>
      <c r="G43" s="101">
        <f>SUM(G41:G42)</f>
        <v>769028.41</v>
      </c>
      <c r="H43" s="101">
        <f>SUM(H41:H42)</f>
        <v>1001364.49</v>
      </c>
      <c r="I43" s="101">
        <v>4316392.04</v>
      </c>
      <c r="J43" s="96">
        <f t="shared" si="1"/>
        <v>1770392.9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 t="shared" si="1"/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215116.99</v>
      </c>
      <c r="G46" s="96">
        <f>ROUND(I46*D46,2)</f>
        <v>70530.16</v>
      </c>
      <c r="H46" s="96">
        <f>ROUND(I46*E46,2)</f>
        <v>67003.649999999994</v>
      </c>
      <c r="I46" s="96">
        <f>IF(I47-725000&gt;0,I47-725000,0)</f>
        <v>352650.80000000005</v>
      </c>
      <c r="J46" s="96">
        <f t="shared" si="1"/>
        <v>137533.81</v>
      </c>
    </row>
    <row r="47" spans="1:10" s="99" customFormat="1" x14ac:dyDescent="0.2">
      <c r="B47" s="100" t="s">
        <v>9</v>
      </c>
      <c r="F47" s="101">
        <f>SUM(F45:F46)</f>
        <v>570366.99</v>
      </c>
      <c r="G47" s="101">
        <f>SUM(G45:G46)</f>
        <v>121280.16</v>
      </c>
      <c r="H47" s="101">
        <f>SUM(H45:H46)</f>
        <v>386003.65</v>
      </c>
      <c r="I47" s="101">
        <v>1077650.8</v>
      </c>
      <c r="J47" s="96">
        <f t="shared" si="1"/>
        <v>507283.81000000006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 t="shared" si="1"/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1202935.77</v>
      </c>
      <c r="G50" s="96">
        <f>ROUND(I50*D50,2)</f>
        <v>394405.17</v>
      </c>
      <c r="H50" s="96">
        <f>ROUND(I50*E50,2)</f>
        <v>374684.91</v>
      </c>
      <c r="I50" s="96">
        <f>IF(I51-725000&gt;0,I51-725000,0)</f>
        <v>1972025.85</v>
      </c>
      <c r="J50" s="96">
        <f t="shared" si="1"/>
        <v>769090.08</v>
      </c>
    </row>
    <row r="51" spans="1:10" s="99" customFormat="1" x14ac:dyDescent="0.2">
      <c r="B51" s="100" t="s">
        <v>9</v>
      </c>
      <c r="F51" s="101">
        <f>SUM(F49:F50)</f>
        <v>1558185.77</v>
      </c>
      <c r="G51" s="101">
        <f>SUM(G49:G50)</f>
        <v>445155.17</v>
      </c>
      <c r="H51" s="101">
        <f>SUM(H49:H50)</f>
        <v>693684.90999999992</v>
      </c>
      <c r="I51" s="101">
        <v>2697025.85</v>
      </c>
      <c r="J51" s="96">
        <f t="shared" si="1"/>
        <v>1138840.0799999998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4674551.9000000004</v>
      </c>
      <c r="G53" s="98">
        <f>SUM(G43,G47,G51)</f>
        <v>1335463.74</v>
      </c>
      <c r="H53" s="98">
        <f>SUM(H43,H47,H51)</f>
        <v>2081053.05</v>
      </c>
      <c r="I53" s="98">
        <f>SUM(F53:H53)</f>
        <v>8091068.6900000004</v>
      </c>
      <c r="J53" s="98">
        <f t="shared" si="1"/>
        <v>3416516.79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 t="shared" si="1"/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6868287.4400000004</v>
      </c>
      <c r="G56" s="96">
        <f>ROUND(I56*D56,2)</f>
        <v>2251897.52</v>
      </c>
      <c r="H56" s="96">
        <f>ROUND(I56*E56,2)</f>
        <v>2139302.65</v>
      </c>
      <c r="I56" s="96">
        <f>IF(I57-725000&gt;0,I57-725000,0)</f>
        <v>11259487.609999999</v>
      </c>
      <c r="J56" s="96">
        <f t="shared" si="1"/>
        <v>4391200.17</v>
      </c>
    </row>
    <row r="57" spans="1:10" s="99" customFormat="1" x14ac:dyDescent="0.2">
      <c r="B57" s="100" t="s">
        <v>9</v>
      </c>
      <c r="F57" s="101">
        <f>SUM(F55:F56)</f>
        <v>7223537.4400000004</v>
      </c>
      <c r="G57" s="101">
        <f>SUM(G55:G56)</f>
        <v>2302647.52</v>
      </c>
      <c r="H57" s="101">
        <f>SUM(H55:H56)</f>
        <v>2458302.65</v>
      </c>
      <c r="I57" s="101">
        <v>11984487.609999999</v>
      </c>
      <c r="J57" s="96">
        <f t="shared" si="1"/>
        <v>4760950.17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200483.13</v>
      </c>
      <c r="G59" s="96">
        <f>ROUND(I59*D59,2)</f>
        <v>28640.45</v>
      </c>
      <c r="H59" s="96">
        <f>ROUND(I59*E59,2)</f>
        <v>180025.67</v>
      </c>
      <c r="I59" s="96">
        <f>IF(I61&gt;725000,725000,I61)</f>
        <v>409149.24</v>
      </c>
      <c r="J59" s="96">
        <f t="shared" si="1"/>
        <v>208666.12000000002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 t="shared" si="1"/>
        <v>0</v>
      </c>
    </row>
    <row r="61" spans="1:10" s="99" customFormat="1" x14ac:dyDescent="0.2">
      <c r="B61" s="100" t="s">
        <v>9</v>
      </c>
      <c r="F61" s="101">
        <f>SUM(F59:F60)</f>
        <v>200483.13</v>
      </c>
      <c r="G61" s="101">
        <f>SUM(G59:G60)</f>
        <v>28640.45</v>
      </c>
      <c r="H61" s="101">
        <f>SUM(H59:H60)</f>
        <v>180025.67</v>
      </c>
      <c r="I61" s="101">
        <v>409149.24</v>
      </c>
      <c r="J61" s="96">
        <f t="shared" si="1"/>
        <v>208666.12000000002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7424020.5700000003</v>
      </c>
      <c r="G63" s="98">
        <f>SUM(G57,G61)</f>
        <v>2331287.9700000002</v>
      </c>
      <c r="H63" s="98">
        <f>SUM(H57,H61)</f>
        <v>2638328.3199999998</v>
      </c>
      <c r="I63" s="98">
        <f>SUM(F63:H63)</f>
        <v>12393636.860000001</v>
      </c>
      <c r="J63" s="98">
        <f t="shared" si="1"/>
        <v>4969616.29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 t="shared" si="1"/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4850401.1399999997</v>
      </c>
      <c r="G66" s="96">
        <f>ROUND(I66*D66,2)</f>
        <v>1590295.46</v>
      </c>
      <c r="H66" s="96">
        <f>ROUND(I66*E66,2)</f>
        <v>1510780.68</v>
      </c>
      <c r="I66" s="96">
        <f>IF(I67-725000&gt;0,I67-725000,0)</f>
        <v>7951477.2799999993</v>
      </c>
      <c r="J66" s="96">
        <f t="shared" si="1"/>
        <v>3101076.1399999997</v>
      </c>
    </row>
    <row r="67" spans="1:10" s="93" customFormat="1" x14ac:dyDescent="0.2">
      <c r="B67" s="97" t="s">
        <v>9</v>
      </c>
      <c r="F67" s="98">
        <f>SUM(F65:F66)</f>
        <v>5205651.1399999997</v>
      </c>
      <c r="G67" s="98">
        <f>SUM(G65:G66)</f>
        <v>1641045.46</v>
      </c>
      <c r="H67" s="98">
        <f>SUM(H65:H66)</f>
        <v>1829780.68</v>
      </c>
      <c r="I67" s="98">
        <v>8676477.2799999993</v>
      </c>
      <c r="J67" s="98">
        <f t="shared" si="1"/>
        <v>3470826.1399999997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2582349.4900000002</v>
      </c>
      <c r="D74" s="96">
        <f>G9</f>
        <v>780946.55</v>
      </c>
      <c r="E74" s="96">
        <f>H9</f>
        <v>1012686.73</v>
      </c>
      <c r="F74" s="96">
        <f t="shared" ref="F74:F81" si="2">SUM(C74:E74)</f>
        <v>4375982.7699999996</v>
      </c>
      <c r="G74" s="96">
        <f>SUM(D74:E74)</f>
        <v>1793633.28</v>
      </c>
    </row>
    <row r="75" spans="1:10" x14ac:dyDescent="0.2">
      <c r="B75" s="90" t="s">
        <v>31</v>
      </c>
      <c r="C75" s="96">
        <f>F13</f>
        <v>2050337.03</v>
      </c>
      <c r="D75" s="96">
        <f>G13</f>
        <v>606516.24</v>
      </c>
      <c r="E75" s="96">
        <f>H13</f>
        <v>846977.93</v>
      </c>
      <c r="F75" s="96">
        <f t="shared" si="2"/>
        <v>3503831.2</v>
      </c>
      <c r="G75" s="96">
        <f t="shared" ref="G75:G83" si="3">SUM(D75:E75)</f>
        <v>1453494.17</v>
      </c>
    </row>
    <row r="76" spans="1:10" x14ac:dyDescent="0.2">
      <c r="B76" s="90" t="s">
        <v>32</v>
      </c>
      <c r="C76" s="96">
        <f>F17</f>
        <v>2195172.46</v>
      </c>
      <c r="D76" s="96">
        <f>G17</f>
        <v>654003.27</v>
      </c>
      <c r="E76" s="96">
        <f>H17</f>
        <v>892090.6</v>
      </c>
      <c r="F76" s="96">
        <f t="shared" si="2"/>
        <v>3741266.33</v>
      </c>
      <c r="G76" s="96">
        <f t="shared" si="3"/>
        <v>1546093.87</v>
      </c>
    </row>
    <row r="77" spans="1:10" x14ac:dyDescent="0.2">
      <c r="B77" s="90" t="s">
        <v>33</v>
      </c>
      <c r="C77" s="96">
        <f>F27</f>
        <v>2232819.5500000003</v>
      </c>
      <c r="D77" s="96">
        <f>G27</f>
        <v>657155.85</v>
      </c>
      <c r="E77" s="96">
        <f>H27</f>
        <v>932951.17</v>
      </c>
      <c r="F77" s="96">
        <f t="shared" si="2"/>
        <v>3822926.5700000003</v>
      </c>
      <c r="G77" s="96">
        <f t="shared" si="3"/>
        <v>1590107.02</v>
      </c>
    </row>
    <row r="78" spans="1:10" x14ac:dyDescent="0.2">
      <c r="B78" s="90" t="s">
        <v>34</v>
      </c>
      <c r="C78" s="96">
        <f>F31</f>
        <v>1231258.06</v>
      </c>
      <c r="D78" s="96">
        <f>G31</f>
        <v>337965.76</v>
      </c>
      <c r="E78" s="96">
        <f>H31</f>
        <v>591854.97</v>
      </c>
      <c r="F78" s="96">
        <f t="shared" si="2"/>
        <v>2161078.79</v>
      </c>
      <c r="G78" s="96">
        <f t="shared" si="3"/>
        <v>929820.73</v>
      </c>
    </row>
    <row r="79" spans="1:10" x14ac:dyDescent="0.2">
      <c r="B79" s="90" t="s">
        <v>35</v>
      </c>
      <c r="C79" s="96">
        <f>F53</f>
        <v>4674551.9000000004</v>
      </c>
      <c r="D79" s="96">
        <f>G53</f>
        <v>1335463.74</v>
      </c>
      <c r="E79" s="96">
        <f>H53</f>
        <v>2081053.05</v>
      </c>
      <c r="F79" s="96">
        <f t="shared" si="2"/>
        <v>8091068.6900000004</v>
      </c>
      <c r="G79" s="96">
        <f t="shared" si="3"/>
        <v>3416516.79</v>
      </c>
    </row>
    <row r="80" spans="1:10" x14ac:dyDescent="0.2">
      <c r="B80" s="90" t="s">
        <v>36</v>
      </c>
      <c r="C80" s="96">
        <f>F63</f>
        <v>7424020.5700000003</v>
      </c>
      <c r="D80" s="96">
        <f>G63</f>
        <v>2331287.9700000002</v>
      </c>
      <c r="E80" s="96">
        <f>H63</f>
        <v>2638328.3199999998</v>
      </c>
      <c r="F80" s="96">
        <f t="shared" si="2"/>
        <v>12393636.860000001</v>
      </c>
      <c r="G80" s="96">
        <f t="shared" si="3"/>
        <v>4969616.29</v>
      </c>
    </row>
    <row r="81" spans="2:7" x14ac:dyDescent="0.2">
      <c r="B81" s="90" t="s">
        <v>37</v>
      </c>
      <c r="C81" s="96">
        <f>F67</f>
        <v>5205651.1399999997</v>
      </c>
      <c r="D81" s="96">
        <f>G67</f>
        <v>1641045.46</v>
      </c>
      <c r="E81" s="96">
        <f>H67</f>
        <v>1829780.68</v>
      </c>
      <c r="F81" s="96">
        <f t="shared" si="2"/>
        <v>8676477.2799999993</v>
      </c>
      <c r="G81" s="96">
        <f t="shared" si="3"/>
        <v>3470826.1399999997</v>
      </c>
    </row>
    <row r="82" spans="2:7" x14ac:dyDescent="0.2">
      <c r="C82" s="96"/>
      <c r="D82" s="96"/>
      <c r="E82" s="96"/>
      <c r="F82" s="96">
        <f>SUM(F74:F81)</f>
        <v>46766268.490000002</v>
      </c>
      <c r="G82" s="96"/>
    </row>
    <row r="83" spans="2:7" x14ac:dyDescent="0.2">
      <c r="B83" s="90" t="s">
        <v>3</v>
      </c>
      <c r="C83" s="96">
        <f>SUM(C73:C82)</f>
        <v>27596160.200000003</v>
      </c>
      <c r="D83" s="96">
        <f>SUM(D74:D82)</f>
        <v>8344384.8400000008</v>
      </c>
      <c r="E83" s="96">
        <f>SUM(E74:E82)</f>
        <v>10825723.449999999</v>
      </c>
      <c r="F83" s="96">
        <f>SUM(C83:E83)</f>
        <v>46766268.49000001</v>
      </c>
      <c r="G83" s="96">
        <f t="shared" si="3"/>
        <v>19170108.289999999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19170108.289999999</v>
      </c>
      <c r="E85" s="96"/>
      <c r="F85" s="96"/>
      <c r="G85" s="96"/>
    </row>
    <row r="105" spans="2:7" x14ac:dyDescent="0.2"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x14ac:dyDescent="0.2"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x14ac:dyDescent="0.2">
      <c r="B108" s="90" t="s">
        <v>30</v>
      </c>
      <c r="C108" s="102">
        <f t="shared" ref="C108:E115" si="4">ROUND(C74,0)</f>
        <v>2582349</v>
      </c>
      <c r="D108" s="102">
        <f t="shared" si="4"/>
        <v>780947</v>
      </c>
      <c r="E108" s="102">
        <f t="shared" si="4"/>
        <v>1012687</v>
      </c>
      <c r="F108" s="102">
        <f>SUM(C108:E108)</f>
        <v>4375983</v>
      </c>
      <c r="G108" s="102">
        <f>SUM(D108:E108)</f>
        <v>1793634</v>
      </c>
    </row>
    <row r="109" spans="2:7" x14ac:dyDescent="0.2">
      <c r="B109" s="90" t="s">
        <v>31</v>
      </c>
      <c r="C109" s="102">
        <f t="shared" si="4"/>
        <v>2050337</v>
      </c>
      <c r="D109" s="102">
        <f t="shared" si="4"/>
        <v>606516</v>
      </c>
      <c r="E109" s="102">
        <f t="shared" si="4"/>
        <v>846978</v>
      </c>
      <c r="F109" s="102">
        <f t="shared" ref="F109:F115" si="5">SUM(C109:E109)</f>
        <v>3503831</v>
      </c>
      <c r="G109" s="102">
        <f t="shared" ref="G109:G115" si="6">SUM(D109:E109)</f>
        <v>1453494</v>
      </c>
    </row>
    <row r="110" spans="2:7" x14ac:dyDescent="0.2">
      <c r="B110" s="90" t="s">
        <v>32</v>
      </c>
      <c r="C110" s="102">
        <f t="shared" si="4"/>
        <v>2195172</v>
      </c>
      <c r="D110" s="102">
        <f t="shared" si="4"/>
        <v>654003</v>
      </c>
      <c r="E110" s="102">
        <v>892090</v>
      </c>
      <c r="F110" s="102">
        <f t="shared" si="5"/>
        <v>3741265</v>
      </c>
      <c r="G110" s="102">
        <f t="shared" si="6"/>
        <v>1546093</v>
      </c>
    </row>
    <row r="111" spans="2:7" x14ac:dyDescent="0.2">
      <c r="B111" s="90" t="s">
        <v>33</v>
      </c>
      <c r="C111" s="102">
        <f t="shared" si="4"/>
        <v>2232820</v>
      </c>
      <c r="D111" s="102">
        <f t="shared" si="4"/>
        <v>657156</v>
      </c>
      <c r="E111" s="102">
        <f>ROUND(E77,0)</f>
        <v>932951</v>
      </c>
      <c r="F111" s="102">
        <f t="shared" si="5"/>
        <v>3822927</v>
      </c>
      <c r="G111" s="102">
        <f t="shared" si="6"/>
        <v>1590107</v>
      </c>
    </row>
    <row r="112" spans="2:7" x14ac:dyDescent="0.2">
      <c r="B112" s="90" t="s">
        <v>34</v>
      </c>
      <c r="C112" s="102">
        <f t="shared" si="4"/>
        <v>1231258</v>
      </c>
      <c r="D112" s="102">
        <f t="shared" si="4"/>
        <v>337966</v>
      </c>
      <c r="E112" s="102">
        <f>ROUND(E78,0)</f>
        <v>591855</v>
      </c>
      <c r="F112" s="102">
        <f t="shared" si="5"/>
        <v>2161079</v>
      </c>
      <c r="G112" s="102">
        <f t="shared" si="6"/>
        <v>929821</v>
      </c>
    </row>
    <row r="113" spans="2:7" x14ac:dyDescent="0.2">
      <c r="B113" s="90" t="s">
        <v>35</v>
      </c>
      <c r="C113" s="102">
        <f t="shared" si="4"/>
        <v>4674552</v>
      </c>
      <c r="D113" s="102">
        <f t="shared" si="4"/>
        <v>1335464</v>
      </c>
      <c r="E113" s="102">
        <f>ROUND(E79,0)</f>
        <v>2081053</v>
      </c>
      <c r="F113" s="102">
        <f t="shared" si="5"/>
        <v>8091069</v>
      </c>
      <c r="G113" s="102">
        <f t="shared" si="6"/>
        <v>3416517</v>
      </c>
    </row>
    <row r="114" spans="2:7" x14ac:dyDescent="0.2">
      <c r="B114" s="90" t="s">
        <v>36</v>
      </c>
      <c r="C114" s="102">
        <f t="shared" si="4"/>
        <v>7424021</v>
      </c>
      <c r="D114" s="102">
        <f t="shared" si="4"/>
        <v>2331288</v>
      </c>
      <c r="E114" s="102">
        <f>ROUND(E80,0)</f>
        <v>2638328</v>
      </c>
      <c r="F114" s="102">
        <f t="shared" si="5"/>
        <v>12393637</v>
      </c>
      <c r="G114" s="102">
        <f t="shared" si="6"/>
        <v>4969616</v>
      </c>
    </row>
    <row r="115" spans="2:7" x14ac:dyDescent="0.2">
      <c r="B115" s="90" t="s">
        <v>37</v>
      </c>
      <c r="C115" s="102">
        <f t="shared" si="4"/>
        <v>5205651</v>
      </c>
      <c r="D115" s="102">
        <f t="shared" si="4"/>
        <v>1641045</v>
      </c>
      <c r="E115" s="102">
        <f>ROUND(E81,0)</f>
        <v>1829781</v>
      </c>
      <c r="F115" s="102">
        <f t="shared" si="5"/>
        <v>8676477</v>
      </c>
      <c r="G115" s="102">
        <f t="shared" si="6"/>
        <v>3470826</v>
      </c>
    </row>
    <row r="116" spans="2:7" x14ac:dyDescent="0.2">
      <c r="C116" s="102"/>
      <c r="D116" s="102"/>
      <c r="E116" s="102"/>
      <c r="F116" s="102">
        <f>SUM(F107:F115)</f>
        <v>46766268</v>
      </c>
      <c r="G116" s="102"/>
    </row>
    <row r="117" spans="2:7" x14ac:dyDescent="0.2">
      <c r="B117" s="90" t="s">
        <v>3</v>
      </c>
      <c r="C117" s="102">
        <f>SUM(C107:C116)</f>
        <v>27596160</v>
      </c>
      <c r="D117" s="102">
        <f>SUM(D107:D116)</f>
        <v>8344385</v>
      </c>
      <c r="E117" s="102">
        <f>SUM(E108:E115)</f>
        <v>10825723</v>
      </c>
      <c r="F117" s="102">
        <f>SUM(C117:E117)</f>
        <v>46766268</v>
      </c>
      <c r="G117" s="102">
        <f>SUM(G107:G116)</f>
        <v>19170108</v>
      </c>
    </row>
    <row r="118" spans="2:7" x14ac:dyDescent="0.2">
      <c r="C118" s="102"/>
      <c r="D118" s="102"/>
      <c r="E118" s="102"/>
      <c r="F118" s="102"/>
      <c r="G118" s="102"/>
    </row>
    <row r="119" spans="2:7" x14ac:dyDescent="0.2">
      <c r="C119" s="102"/>
      <c r="D119" s="102">
        <f>SUM(D117:E117)</f>
        <v>19170108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 xml:space="preserve">&amp;LSPIELBANKABGABE&amp;CAufgliederung des Jahreserfolges 2012
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53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1715874.75</v>
      </c>
      <c r="G8" s="96">
        <f>ROUND(I8*D8,2)</f>
        <v>562581.88</v>
      </c>
      <c r="H8" s="96">
        <f>ROUND(I8*E8,2)</f>
        <v>534452.79</v>
      </c>
      <c r="I8" s="96">
        <f>IF(I9-725000&gt;0,I9-725000,0)</f>
        <v>2812909.42</v>
      </c>
      <c r="J8" s="96">
        <f t="shared" ref="J8:J31" si="0">SUM(G8:H8)</f>
        <v>1097034.67</v>
      </c>
    </row>
    <row r="9" spans="1:10" s="93" customFormat="1" x14ac:dyDescent="0.2">
      <c r="B9" s="97" t="s">
        <v>9</v>
      </c>
      <c r="F9" s="98">
        <f>SUM(F7:F8)</f>
        <v>2071124.75</v>
      </c>
      <c r="G9" s="98">
        <f>SUM(G7:G8)</f>
        <v>613331.88</v>
      </c>
      <c r="H9" s="98">
        <f>SUM(H7:H8)</f>
        <v>853452.79</v>
      </c>
      <c r="I9" s="98">
        <v>3537909.42</v>
      </c>
      <c r="J9" s="98">
        <f t="shared" si="0"/>
        <v>1466784.67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 t="shared" si="0"/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1433140.61</v>
      </c>
      <c r="G12" s="96">
        <f>ROUND(I12*D12,2)</f>
        <v>469882.17</v>
      </c>
      <c r="H12" s="96">
        <f>ROUND(I12*E12,2)</f>
        <v>446388.06</v>
      </c>
      <c r="I12" s="96">
        <f>IF(I13-725000&gt;0,I13-725000,0)</f>
        <v>2349410.83</v>
      </c>
      <c r="J12" s="96">
        <f t="shared" si="0"/>
        <v>916270.23</v>
      </c>
    </row>
    <row r="13" spans="1:10" s="93" customFormat="1" x14ac:dyDescent="0.2">
      <c r="B13" s="97" t="s">
        <v>9</v>
      </c>
      <c r="F13" s="98">
        <f>SUM(F11:F12)</f>
        <v>1788390.61</v>
      </c>
      <c r="G13" s="98">
        <f>SUM(G11:G12)</f>
        <v>520632.17</v>
      </c>
      <c r="H13" s="98">
        <f>SUM(H11:H12)</f>
        <v>765388.06</v>
      </c>
      <c r="I13" s="98">
        <v>3074410.83</v>
      </c>
      <c r="J13" s="98">
        <f t="shared" si="0"/>
        <v>1286020.23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 t="shared" si="0"/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1936156.97</v>
      </c>
      <c r="G16" s="96">
        <f>ROUND(I16*D16,2)</f>
        <v>634805.56000000006</v>
      </c>
      <c r="H16" s="96">
        <f>ROUND(I16*E16,2)</f>
        <v>603065.29</v>
      </c>
      <c r="I16" s="96">
        <f>IF(I17-725000&gt;0,I17-725000,0)</f>
        <v>3174027.82</v>
      </c>
      <c r="J16" s="96">
        <f t="shared" si="0"/>
        <v>1237870.8500000001</v>
      </c>
    </row>
    <row r="17" spans="1:10" s="93" customFormat="1" ht="12.75" customHeight="1" x14ac:dyDescent="0.2">
      <c r="B17" s="97" t="s">
        <v>9</v>
      </c>
      <c r="F17" s="98">
        <f>SUM(F15:F16)</f>
        <v>2291406.9699999997</v>
      </c>
      <c r="G17" s="98">
        <f>SUM(G15:G16)</f>
        <v>685555.56</v>
      </c>
      <c r="H17" s="98">
        <f>SUM(H15:H16)</f>
        <v>922065.29</v>
      </c>
      <c r="I17" s="98">
        <v>3899027.82</v>
      </c>
      <c r="J17" s="98">
        <f t="shared" si="0"/>
        <v>1607620.85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16</v>
      </c>
      <c r="C19" s="95">
        <v>0.49</v>
      </c>
      <c r="D19" s="95">
        <v>7.0000000000000007E-2</v>
      </c>
      <c r="E19" s="95">
        <v>0.44</v>
      </c>
      <c r="F19" s="96">
        <f>ROUND(I19*C19,2)</f>
        <v>41954.63</v>
      </c>
      <c r="G19" s="96">
        <f>ROUND(I19*D19,2)</f>
        <v>5993.52</v>
      </c>
      <c r="H19" s="96">
        <f>ROUND(I19*E19,2)</f>
        <v>37673.54</v>
      </c>
      <c r="I19" s="96">
        <f>IF(I21&gt;725000,725000,I21)</f>
        <v>85621.69</v>
      </c>
      <c r="J19" s="96">
        <f t="shared" si="0"/>
        <v>43667.06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ROUND(I20*C20,0)</f>
        <v>0</v>
      </c>
      <c r="G20" s="96">
        <f>ROUND(I20*D20,0)</f>
        <v>0</v>
      </c>
      <c r="H20" s="96">
        <f>ROUND(I20*E20,0)</f>
        <v>0</v>
      </c>
      <c r="I20" s="96">
        <f>IF(I21-725000&gt;0,I21-725000,0)</f>
        <v>0</v>
      </c>
      <c r="J20" s="96">
        <f t="shared" si="0"/>
        <v>0</v>
      </c>
    </row>
    <row r="21" spans="1:10" s="99" customFormat="1" x14ac:dyDescent="0.2">
      <c r="B21" s="100" t="s">
        <v>9</v>
      </c>
      <c r="F21" s="101">
        <f>SUM(F19:F20)</f>
        <v>41954.63</v>
      </c>
      <c r="G21" s="101">
        <f>SUM(G19:G20)</f>
        <v>5993.52</v>
      </c>
      <c r="H21" s="101">
        <f>SUM(H19:H20)</f>
        <v>37673.54</v>
      </c>
      <c r="I21" s="101">
        <v>85621.69</v>
      </c>
      <c r="J21" s="96">
        <f t="shared" si="0"/>
        <v>43667.06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 t="shared" si="0"/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2038471.61</v>
      </c>
      <c r="G24" s="96">
        <f>ROUND(I24*D24,2)</f>
        <v>668351.35</v>
      </c>
      <c r="H24" s="96">
        <f>ROUND(I24*E24,2)</f>
        <v>634933.78</v>
      </c>
      <c r="I24" s="96">
        <f>IF(I25-725000&gt;0,I25-725000,0)</f>
        <v>3341756.73</v>
      </c>
      <c r="J24" s="96">
        <f t="shared" si="0"/>
        <v>1303285.1299999999</v>
      </c>
    </row>
    <row r="25" spans="1:10" s="99" customFormat="1" x14ac:dyDescent="0.2">
      <c r="B25" s="100" t="s">
        <v>9</v>
      </c>
      <c r="F25" s="101">
        <f>SUM(F23:F24)</f>
        <v>2393721.6100000003</v>
      </c>
      <c r="G25" s="101">
        <f>SUM(G23:G24)</f>
        <v>719101.35</v>
      </c>
      <c r="H25" s="101">
        <f>SUM(H23:H24)</f>
        <v>953933.78</v>
      </c>
      <c r="I25" s="101">
        <v>4066756.73</v>
      </c>
      <c r="J25" s="96">
        <f t="shared" si="0"/>
        <v>1673035.13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2435676.2400000002</v>
      </c>
      <c r="G27" s="98">
        <f>SUM(G21,G25)</f>
        <v>725094.87</v>
      </c>
      <c r="H27" s="98">
        <f>SUM(H21,H25)</f>
        <v>991607.32000000007</v>
      </c>
      <c r="I27" s="98">
        <f>SUM(F27:H27)</f>
        <v>4152378.4300000006</v>
      </c>
      <c r="J27" s="98">
        <f t="shared" si="0"/>
        <v>1716702.19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ROUND(I29*C29,0)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 t="shared" si="0"/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592017.28</v>
      </c>
      <c r="G30" s="96">
        <f>ROUND(I30*D30,2)</f>
        <v>194104.03</v>
      </c>
      <c r="H30" s="96">
        <f>ROUND(I30*E30,2)</f>
        <v>184398.82</v>
      </c>
      <c r="I30" s="96">
        <f>IF(I31-725000&gt;0,I31-725000,0)</f>
        <v>970520.12999999989</v>
      </c>
      <c r="J30" s="96">
        <f t="shared" si="0"/>
        <v>378502.85</v>
      </c>
    </row>
    <row r="31" spans="1:10" s="93" customFormat="1" x14ac:dyDescent="0.2">
      <c r="B31" s="97" t="s">
        <v>9</v>
      </c>
      <c r="F31" s="98">
        <f>SUM(F29:F30)</f>
        <v>947267.28</v>
      </c>
      <c r="G31" s="98">
        <f>SUM(G29:G30)</f>
        <v>244854.03</v>
      </c>
      <c r="H31" s="98">
        <f>SUM(H29:H30)</f>
        <v>503398.82</v>
      </c>
      <c r="I31" s="98">
        <v>1695520.13</v>
      </c>
      <c r="J31" s="98">
        <f t="shared" si="0"/>
        <v>748252.85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 t="shared" ref="J41:J67" si="1"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2105891.94</v>
      </c>
      <c r="G42" s="96">
        <f>ROUND(I42*D42,2)</f>
        <v>690456.37</v>
      </c>
      <c r="H42" s="96">
        <f>ROUND(I42*E42,2)</f>
        <v>655933.56000000006</v>
      </c>
      <c r="I42" s="96">
        <f>IF(I43-725000&gt;0,I43-725000,0)</f>
        <v>3452281.87</v>
      </c>
      <c r="J42" s="96">
        <f t="shared" si="1"/>
        <v>1346389.9300000002</v>
      </c>
    </row>
    <row r="43" spans="1:10" s="99" customFormat="1" x14ac:dyDescent="0.2">
      <c r="B43" s="100" t="s">
        <v>9</v>
      </c>
      <c r="F43" s="101">
        <f>SUM(F41:F42)</f>
        <v>2461141.94</v>
      </c>
      <c r="G43" s="101">
        <f>SUM(G41:G42)</f>
        <v>741206.37</v>
      </c>
      <c r="H43" s="101">
        <f>SUM(H41:H42)</f>
        <v>974933.56</v>
      </c>
      <c r="I43" s="101">
        <v>4177281.87</v>
      </c>
      <c r="J43" s="96">
        <f t="shared" si="1"/>
        <v>1716139.9300000002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 t="shared" si="1"/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229013.78</v>
      </c>
      <c r="G46" s="96">
        <f>ROUND(I46*D46,2)</f>
        <v>75086.48</v>
      </c>
      <c r="H46" s="96">
        <f>ROUND(I46*E46,2)</f>
        <v>71332.160000000003</v>
      </c>
      <c r="I46" s="96">
        <f>IF(I47-725000&gt;0,I47-725000,0)</f>
        <v>375432.41999999993</v>
      </c>
      <c r="J46" s="96">
        <f t="shared" si="1"/>
        <v>146418.64000000001</v>
      </c>
    </row>
    <row r="47" spans="1:10" s="99" customFormat="1" x14ac:dyDescent="0.2">
      <c r="B47" s="100" t="s">
        <v>9</v>
      </c>
      <c r="F47" s="101">
        <f>SUM(F45:F46)</f>
        <v>584263.78</v>
      </c>
      <c r="G47" s="101">
        <f>SUM(G45:G46)</f>
        <v>125836.48</v>
      </c>
      <c r="H47" s="101">
        <f>SUM(H45:H46)</f>
        <v>390332.16000000003</v>
      </c>
      <c r="I47" s="101">
        <v>1100432.42</v>
      </c>
      <c r="J47" s="96">
        <f t="shared" si="1"/>
        <v>516168.64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 t="shared" si="1"/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1154310.1599999999</v>
      </c>
      <c r="G50" s="96">
        <f>ROUND(I50*D50,2)</f>
        <v>378462.35</v>
      </c>
      <c r="H50" s="96">
        <f>ROUND(I50*E50,2)</f>
        <v>359539.23</v>
      </c>
      <c r="I50" s="96">
        <f>IF(I51-725000&gt;0,I51-725000,0)</f>
        <v>1892311.73</v>
      </c>
      <c r="J50" s="96">
        <f t="shared" si="1"/>
        <v>738001.58</v>
      </c>
    </row>
    <row r="51" spans="1:10" s="99" customFormat="1" x14ac:dyDescent="0.2">
      <c r="B51" s="100" t="s">
        <v>9</v>
      </c>
      <c r="F51" s="101">
        <f>SUM(F49:F50)</f>
        <v>1509560.16</v>
      </c>
      <c r="G51" s="101">
        <f>SUM(G49:G50)</f>
        <v>429212.35</v>
      </c>
      <c r="H51" s="101">
        <f>SUM(H49:H50)</f>
        <v>678539.23</v>
      </c>
      <c r="I51" s="101">
        <v>2617311.73</v>
      </c>
      <c r="J51" s="96">
        <f t="shared" si="1"/>
        <v>1107751.58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4554965.88</v>
      </c>
      <c r="G53" s="98">
        <f>SUM(G43,G47,G51)</f>
        <v>1296255.2</v>
      </c>
      <c r="H53" s="98">
        <f>SUM(H43,H47,H51)</f>
        <v>2043804.9500000002</v>
      </c>
      <c r="I53" s="98">
        <f>SUM(F53:H53)</f>
        <v>7895026.0300000003</v>
      </c>
      <c r="J53" s="98">
        <f t="shared" si="1"/>
        <v>3340060.1500000004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 t="shared" si="1"/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7188167.04</v>
      </c>
      <c r="G56" s="96">
        <f>ROUND(I56*D56,2)</f>
        <v>2356776.08</v>
      </c>
      <c r="H56" s="96">
        <f>ROUND(I56*E56,2)</f>
        <v>2238937.2799999998</v>
      </c>
      <c r="I56" s="96">
        <f>IF(I57-725000&gt;0,I57-725000,0)</f>
        <v>11783880.4</v>
      </c>
      <c r="J56" s="96">
        <f t="shared" si="1"/>
        <v>4595713.3599999994</v>
      </c>
    </row>
    <row r="57" spans="1:10" s="99" customFormat="1" x14ac:dyDescent="0.2">
      <c r="B57" s="100" t="s">
        <v>9</v>
      </c>
      <c r="F57" s="101">
        <f>SUM(F55:F56)</f>
        <v>7543417.04</v>
      </c>
      <c r="G57" s="101">
        <f>SUM(G55:G56)</f>
        <v>2407526.08</v>
      </c>
      <c r="H57" s="101">
        <f>SUM(H55:H56)</f>
        <v>2557937.2799999998</v>
      </c>
      <c r="I57" s="101">
        <v>12508880.4</v>
      </c>
      <c r="J57" s="96">
        <f t="shared" si="1"/>
        <v>4965463.3599999994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220753.25</v>
      </c>
      <c r="G59" s="96">
        <f>ROUND(I59*D59,2)</f>
        <v>31536.18</v>
      </c>
      <c r="H59" s="96">
        <f>ROUND(I59*E59,2)</f>
        <v>198227.41</v>
      </c>
      <c r="I59" s="96">
        <f>IF(I61&gt;725000,725000,I61)</f>
        <v>450516.84</v>
      </c>
      <c r="J59" s="96">
        <f t="shared" si="1"/>
        <v>229763.59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 t="shared" si="1"/>
        <v>0</v>
      </c>
    </row>
    <row r="61" spans="1:10" s="99" customFormat="1" x14ac:dyDescent="0.2">
      <c r="B61" s="100" t="s">
        <v>9</v>
      </c>
      <c r="F61" s="101">
        <f>SUM(F59:F60)</f>
        <v>220753.25</v>
      </c>
      <c r="G61" s="101">
        <f>SUM(G59:G60)</f>
        <v>31536.18</v>
      </c>
      <c r="H61" s="101">
        <f>SUM(H59:H60)</f>
        <v>198227.41</v>
      </c>
      <c r="I61" s="101">
        <v>450516.84</v>
      </c>
      <c r="J61" s="96">
        <f t="shared" si="1"/>
        <v>229763.59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7764170.29</v>
      </c>
      <c r="G63" s="98">
        <f>SUM(G57,G61)</f>
        <v>2439062.2600000002</v>
      </c>
      <c r="H63" s="98">
        <f>SUM(H57,H61)</f>
        <v>2756164.69</v>
      </c>
      <c r="I63" s="98">
        <f>SUM(F63:H63)</f>
        <v>12959397.24</v>
      </c>
      <c r="J63" s="98">
        <f t="shared" si="1"/>
        <v>5195226.95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 t="shared" si="1"/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4401135.18</v>
      </c>
      <c r="G66" s="96">
        <f>ROUND(I66*D66,2)</f>
        <v>1442995.14</v>
      </c>
      <c r="H66" s="96">
        <f>ROUND(I66*E66,2)</f>
        <v>1370845.38</v>
      </c>
      <c r="I66" s="96">
        <f>IF(I67-725000&gt;0,I67-725000,0)</f>
        <v>7214975.7000000002</v>
      </c>
      <c r="J66" s="96">
        <f t="shared" si="1"/>
        <v>2813840.5199999996</v>
      </c>
    </row>
    <row r="67" spans="1:10" s="93" customFormat="1" x14ac:dyDescent="0.2">
      <c r="B67" s="97" t="s">
        <v>9</v>
      </c>
      <c r="F67" s="98">
        <f>SUM(F65:F66)</f>
        <v>4756385.18</v>
      </c>
      <c r="G67" s="98">
        <f>SUM(G65:G66)</f>
        <v>1493745.14</v>
      </c>
      <c r="H67" s="98">
        <f>SUM(H65:H66)</f>
        <v>1689845.38</v>
      </c>
      <c r="I67" s="98">
        <v>7939975.7000000002</v>
      </c>
      <c r="J67" s="98">
        <f t="shared" si="1"/>
        <v>3183590.5199999996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2071124.75</v>
      </c>
      <c r="D74" s="96">
        <f>G9</f>
        <v>613331.88</v>
      </c>
      <c r="E74" s="96">
        <f>H9</f>
        <v>853452.79</v>
      </c>
      <c r="F74" s="96">
        <f t="shared" ref="F74:F81" si="2">SUM(C74:E74)</f>
        <v>3537909.42</v>
      </c>
      <c r="G74" s="96">
        <f>SUM(D74:E74)</f>
        <v>1466784.67</v>
      </c>
    </row>
    <row r="75" spans="1:10" x14ac:dyDescent="0.2">
      <c r="B75" s="90" t="s">
        <v>31</v>
      </c>
      <c r="C75" s="96">
        <f>F13</f>
        <v>1788390.61</v>
      </c>
      <c r="D75" s="96">
        <f>G13</f>
        <v>520632.17</v>
      </c>
      <c r="E75" s="96">
        <f>H13</f>
        <v>765388.06</v>
      </c>
      <c r="F75" s="96">
        <f t="shared" si="2"/>
        <v>3074410.8400000003</v>
      </c>
      <c r="G75" s="96">
        <f t="shared" ref="G75:G83" si="3">SUM(D75:E75)</f>
        <v>1286020.23</v>
      </c>
    </row>
    <row r="76" spans="1:10" x14ac:dyDescent="0.2">
      <c r="B76" s="90" t="s">
        <v>32</v>
      </c>
      <c r="C76" s="96">
        <f>F17</f>
        <v>2291406.9699999997</v>
      </c>
      <c r="D76" s="96">
        <f>G17</f>
        <v>685555.56</v>
      </c>
      <c r="E76" s="96">
        <f>H17</f>
        <v>922065.29</v>
      </c>
      <c r="F76" s="96">
        <f t="shared" si="2"/>
        <v>3899027.82</v>
      </c>
      <c r="G76" s="96">
        <f t="shared" si="3"/>
        <v>1607620.85</v>
      </c>
    </row>
    <row r="77" spans="1:10" x14ac:dyDescent="0.2">
      <c r="B77" s="90" t="s">
        <v>33</v>
      </c>
      <c r="C77" s="96">
        <f>F27</f>
        <v>2435676.2400000002</v>
      </c>
      <c r="D77" s="96">
        <f>G27</f>
        <v>725094.87</v>
      </c>
      <c r="E77" s="96">
        <f>H27</f>
        <v>991607.32000000007</v>
      </c>
      <c r="F77" s="96">
        <f t="shared" si="2"/>
        <v>4152378.4300000006</v>
      </c>
      <c r="G77" s="96">
        <f t="shared" si="3"/>
        <v>1716702.19</v>
      </c>
    </row>
    <row r="78" spans="1:10" x14ac:dyDescent="0.2">
      <c r="B78" s="90" t="s">
        <v>34</v>
      </c>
      <c r="C78" s="96">
        <f>F31</f>
        <v>947267.28</v>
      </c>
      <c r="D78" s="96">
        <f>G31</f>
        <v>244854.03</v>
      </c>
      <c r="E78" s="96">
        <f>H31</f>
        <v>503398.82</v>
      </c>
      <c r="F78" s="96">
        <f t="shared" si="2"/>
        <v>1695520.1300000001</v>
      </c>
      <c r="G78" s="96">
        <f t="shared" si="3"/>
        <v>748252.85</v>
      </c>
    </row>
    <row r="79" spans="1:10" x14ac:dyDescent="0.2">
      <c r="B79" s="90" t="s">
        <v>35</v>
      </c>
      <c r="C79" s="96">
        <f>F53</f>
        <v>4554965.88</v>
      </c>
      <c r="D79" s="96">
        <f>G53</f>
        <v>1296255.2</v>
      </c>
      <c r="E79" s="96">
        <f>H53</f>
        <v>2043804.9500000002</v>
      </c>
      <c r="F79" s="96">
        <f t="shared" si="2"/>
        <v>7895026.0300000003</v>
      </c>
      <c r="G79" s="96">
        <f t="shared" si="3"/>
        <v>3340060.1500000004</v>
      </c>
    </row>
    <row r="80" spans="1:10" x14ac:dyDescent="0.2">
      <c r="B80" s="90" t="s">
        <v>36</v>
      </c>
      <c r="C80" s="96">
        <f>F63</f>
        <v>7764170.29</v>
      </c>
      <c r="D80" s="96">
        <f>G63</f>
        <v>2439062.2600000002</v>
      </c>
      <c r="E80" s="96">
        <f>H63</f>
        <v>2756164.69</v>
      </c>
      <c r="F80" s="96">
        <f t="shared" si="2"/>
        <v>12959397.24</v>
      </c>
      <c r="G80" s="96">
        <f t="shared" si="3"/>
        <v>5195226.95</v>
      </c>
    </row>
    <row r="81" spans="2:7" x14ac:dyDescent="0.2">
      <c r="B81" s="90" t="s">
        <v>37</v>
      </c>
      <c r="C81" s="96">
        <f>F67</f>
        <v>4756385.18</v>
      </c>
      <c r="D81" s="96">
        <f>G67</f>
        <v>1493745.14</v>
      </c>
      <c r="E81" s="96">
        <f>H67</f>
        <v>1689845.38</v>
      </c>
      <c r="F81" s="96">
        <f t="shared" si="2"/>
        <v>7939975.6999999993</v>
      </c>
      <c r="G81" s="96">
        <f t="shared" si="3"/>
        <v>3183590.5199999996</v>
      </c>
    </row>
    <row r="82" spans="2:7" x14ac:dyDescent="0.2">
      <c r="C82" s="96"/>
      <c r="D82" s="96"/>
      <c r="E82" s="96"/>
      <c r="F82" s="96">
        <f>SUM(F74:F81)</f>
        <v>45153645.609999999</v>
      </c>
      <c r="G82" s="96"/>
    </row>
    <row r="83" spans="2:7" x14ac:dyDescent="0.2">
      <c r="B83" s="90" t="s">
        <v>3</v>
      </c>
      <c r="C83" s="96">
        <f>SUM(C73:C82)</f>
        <v>26609387.199999999</v>
      </c>
      <c r="D83" s="96">
        <f>SUM(D74:D82)</f>
        <v>8018531.1100000003</v>
      </c>
      <c r="E83" s="96">
        <f>SUM(E74:E82)</f>
        <v>10525727.300000001</v>
      </c>
      <c r="F83" s="96">
        <f>SUM(C83:E83)</f>
        <v>45153645.609999999</v>
      </c>
      <c r="G83" s="96">
        <f t="shared" si="3"/>
        <v>18544258.41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18544258.41</v>
      </c>
      <c r="E85" s="96"/>
      <c r="F85" s="96"/>
      <c r="G85" s="96"/>
    </row>
    <row r="105" spans="2:7" s="104" customFormat="1" x14ac:dyDescent="0.2">
      <c r="B105" s="90"/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s="104" customFormat="1" x14ac:dyDescent="0.2">
      <c r="B106" s="90"/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s="104" customFormat="1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s="104" customFormat="1" x14ac:dyDescent="0.2">
      <c r="B108" s="90" t="s">
        <v>30</v>
      </c>
      <c r="C108" s="102">
        <f t="shared" ref="C108:E115" si="4">ROUND(C74,0)</f>
        <v>2071125</v>
      </c>
      <c r="D108" s="102">
        <f t="shared" si="4"/>
        <v>613332</v>
      </c>
      <c r="E108" s="102">
        <f t="shared" si="4"/>
        <v>853453</v>
      </c>
      <c r="F108" s="102">
        <f>SUM(C108:E108)</f>
        <v>3537910</v>
      </c>
      <c r="G108" s="102">
        <f>SUM(D108:E108)</f>
        <v>1466785</v>
      </c>
    </row>
    <row r="109" spans="2:7" s="104" customFormat="1" x14ac:dyDescent="0.2">
      <c r="B109" s="90" t="s">
        <v>31</v>
      </c>
      <c r="C109" s="102">
        <f t="shared" si="4"/>
        <v>1788391</v>
      </c>
      <c r="D109" s="102">
        <f t="shared" si="4"/>
        <v>520632</v>
      </c>
      <c r="E109" s="102">
        <f t="shared" si="4"/>
        <v>765388</v>
      </c>
      <c r="F109" s="102">
        <f t="shared" ref="F109:F115" si="5">SUM(C109:E109)</f>
        <v>3074411</v>
      </c>
      <c r="G109" s="102">
        <f t="shared" ref="G109:G115" si="6">SUM(D109:E109)</f>
        <v>1286020</v>
      </c>
    </row>
    <row r="110" spans="2:7" s="104" customFormat="1" x14ac:dyDescent="0.2">
      <c r="B110" s="90" t="s">
        <v>32</v>
      </c>
      <c r="C110" s="102">
        <f t="shared" si="4"/>
        <v>2291407</v>
      </c>
      <c r="D110" s="102">
        <f t="shared" si="4"/>
        <v>685556</v>
      </c>
      <c r="E110" s="102">
        <f t="shared" si="4"/>
        <v>922065</v>
      </c>
      <c r="F110" s="102">
        <f t="shared" si="5"/>
        <v>3899028</v>
      </c>
      <c r="G110" s="102">
        <f t="shared" si="6"/>
        <v>1607621</v>
      </c>
    </row>
    <row r="111" spans="2:7" s="104" customFormat="1" x14ac:dyDescent="0.2">
      <c r="B111" s="90" t="s">
        <v>33</v>
      </c>
      <c r="C111" s="102">
        <f t="shared" si="4"/>
        <v>2435676</v>
      </c>
      <c r="D111" s="102">
        <f t="shared" si="4"/>
        <v>725095</v>
      </c>
      <c r="E111" s="102">
        <f>ROUND(E77,0)</f>
        <v>991607</v>
      </c>
      <c r="F111" s="102">
        <f t="shared" si="5"/>
        <v>4152378</v>
      </c>
      <c r="G111" s="102">
        <f t="shared" si="6"/>
        <v>1716702</v>
      </c>
    </row>
    <row r="112" spans="2:7" s="104" customFormat="1" x14ac:dyDescent="0.2">
      <c r="B112" s="90" t="s">
        <v>34</v>
      </c>
      <c r="C112" s="102">
        <f t="shared" si="4"/>
        <v>947267</v>
      </c>
      <c r="D112" s="102">
        <f t="shared" si="4"/>
        <v>244854</v>
      </c>
      <c r="E112" s="102">
        <f>ROUND(E78,0)</f>
        <v>503399</v>
      </c>
      <c r="F112" s="102">
        <f t="shared" si="5"/>
        <v>1695520</v>
      </c>
      <c r="G112" s="102">
        <f t="shared" si="6"/>
        <v>748253</v>
      </c>
    </row>
    <row r="113" spans="2:7" s="104" customFormat="1" x14ac:dyDescent="0.2">
      <c r="B113" s="90" t="s">
        <v>35</v>
      </c>
      <c r="C113" s="102">
        <f t="shared" si="4"/>
        <v>4554966</v>
      </c>
      <c r="D113" s="102">
        <f t="shared" si="4"/>
        <v>1296255</v>
      </c>
      <c r="E113" s="102">
        <f>ROUND(E79,0)</f>
        <v>2043805</v>
      </c>
      <c r="F113" s="102">
        <f t="shared" si="5"/>
        <v>7895026</v>
      </c>
      <c r="G113" s="102">
        <f t="shared" si="6"/>
        <v>3340060</v>
      </c>
    </row>
    <row r="114" spans="2:7" s="104" customFormat="1" x14ac:dyDescent="0.2">
      <c r="B114" s="90" t="s">
        <v>36</v>
      </c>
      <c r="C114" s="102">
        <f t="shared" si="4"/>
        <v>7764170</v>
      </c>
      <c r="D114" s="102">
        <f t="shared" si="4"/>
        <v>2439062</v>
      </c>
      <c r="E114" s="102">
        <f>ROUND(E80,0)</f>
        <v>2756165</v>
      </c>
      <c r="F114" s="102">
        <f t="shared" si="5"/>
        <v>12959397</v>
      </c>
      <c r="G114" s="102">
        <f t="shared" si="6"/>
        <v>5195227</v>
      </c>
    </row>
    <row r="115" spans="2:7" s="104" customFormat="1" x14ac:dyDescent="0.2">
      <c r="B115" s="90" t="s">
        <v>37</v>
      </c>
      <c r="C115" s="102">
        <f t="shared" si="4"/>
        <v>4756385</v>
      </c>
      <c r="D115" s="102">
        <f t="shared" si="4"/>
        <v>1493745</v>
      </c>
      <c r="E115" s="102">
        <f>ROUND(E81,0)</f>
        <v>1689845</v>
      </c>
      <c r="F115" s="102">
        <f t="shared" si="5"/>
        <v>7939975</v>
      </c>
      <c r="G115" s="102">
        <f t="shared" si="6"/>
        <v>3183590</v>
      </c>
    </row>
    <row r="116" spans="2:7" s="104" customFormat="1" x14ac:dyDescent="0.2">
      <c r="B116" s="90"/>
      <c r="C116" s="102"/>
      <c r="D116" s="102"/>
      <c r="E116" s="102"/>
      <c r="F116" s="102">
        <f>SUM(F107:F115)</f>
        <v>45153645</v>
      </c>
      <c r="G116" s="102"/>
    </row>
    <row r="117" spans="2:7" s="104" customFormat="1" x14ac:dyDescent="0.2">
      <c r="B117" s="90" t="s">
        <v>3</v>
      </c>
      <c r="C117" s="102">
        <f>SUM(C107:C116)</f>
        <v>26609387</v>
      </c>
      <c r="D117" s="102">
        <f>SUM(D107:D116)</f>
        <v>8018531</v>
      </c>
      <c r="E117" s="102">
        <f>SUM(E108:E115)</f>
        <v>10525727</v>
      </c>
      <c r="F117" s="102">
        <f>SUM(C117:E117)</f>
        <v>45153645</v>
      </c>
      <c r="G117" s="102">
        <f>SUM(G107:G116)</f>
        <v>18544258</v>
      </c>
    </row>
    <row r="118" spans="2:7" s="104" customFormat="1" x14ac:dyDescent="0.2">
      <c r="B118" s="90"/>
      <c r="C118" s="102"/>
      <c r="D118" s="102"/>
      <c r="E118" s="102"/>
      <c r="F118" s="102"/>
      <c r="G118" s="102"/>
    </row>
    <row r="119" spans="2:7" s="104" customFormat="1" x14ac:dyDescent="0.2">
      <c r="B119" s="90"/>
      <c r="C119" s="102"/>
      <c r="D119" s="102">
        <f>SUM(D117:E117)</f>
        <v>18544258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 xml:space="preserve">&amp;LSPIELBANKABGABE&amp;CAufgliederung des Jahreserfolges 2013
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54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1721582.1</v>
      </c>
      <c r="G8" s="96">
        <f>ROUND(I8*D8,2)</f>
        <v>564453.15</v>
      </c>
      <c r="H8" s="96">
        <f>ROUND(I8*E8,2)</f>
        <v>536230.49</v>
      </c>
      <c r="I8" s="96">
        <f>IF(I9-725000&gt;0,I9-725000,0)</f>
        <v>2822265.74</v>
      </c>
      <c r="J8" s="96">
        <f>SUM(G8:H8)</f>
        <v>1100683.6400000001</v>
      </c>
    </row>
    <row r="9" spans="1:10" s="93" customFormat="1" x14ac:dyDescent="0.2">
      <c r="B9" s="97" t="s">
        <v>9</v>
      </c>
      <c r="F9" s="98">
        <f>SUM(F7:F8)</f>
        <v>2076832.1</v>
      </c>
      <c r="G9" s="98">
        <f>SUM(G7:G8)</f>
        <v>615203.15</v>
      </c>
      <c r="H9" s="98">
        <f>SUM(H7:H8)</f>
        <v>855230.49</v>
      </c>
      <c r="I9" s="98">
        <v>3547265.74</v>
      </c>
      <c r="J9" s="98">
        <f>SUM(G9:H9)</f>
        <v>1470433.6400000001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>SUM(G11:H11)</f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1035654.66</v>
      </c>
      <c r="G12" s="96">
        <f>ROUND(I12*D12,2)</f>
        <v>339558.9</v>
      </c>
      <c r="H12" s="96">
        <f>ROUND(I12*E12,2)</f>
        <v>322580.96000000002</v>
      </c>
      <c r="I12" s="96">
        <f>IF(I13-725000&gt;0,I13-725000,0)</f>
        <v>1697794.52</v>
      </c>
      <c r="J12" s="96">
        <f>SUM(G12:H12)</f>
        <v>662139.8600000001</v>
      </c>
    </row>
    <row r="13" spans="1:10" s="93" customFormat="1" x14ac:dyDescent="0.2">
      <c r="B13" s="97" t="s">
        <v>9</v>
      </c>
      <c r="F13" s="98">
        <f>SUM(F11:F12)</f>
        <v>1390904.6600000001</v>
      </c>
      <c r="G13" s="98">
        <f>SUM(G11:G12)</f>
        <v>390308.9</v>
      </c>
      <c r="H13" s="98">
        <f>SUM(H11:H12)</f>
        <v>641580.96</v>
      </c>
      <c r="I13" s="98">
        <v>2422794.52</v>
      </c>
      <c r="J13" s="98">
        <f>SUM(G13:H13)</f>
        <v>1031889.86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>SUM(G15:H15)</f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1918715.14</v>
      </c>
      <c r="G16" s="96">
        <f>ROUND(I16*D16,2)</f>
        <v>629086.93000000005</v>
      </c>
      <c r="H16" s="96">
        <f>ROUND(I16*E16,2)</f>
        <v>597632.59</v>
      </c>
      <c r="I16" s="96">
        <f>IF(I17-725000&gt;0,I17-725000,0)</f>
        <v>3145434.66</v>
      </c>
      <c r="J16" s="96">
        <f>SUM(G16:H16)</f>
        <v>1226719.52</v>
      </c>
    </row>
    <row r="17" spans="1:10" s="93" customFormat="1" ht="12.75" customHeight="1" x14ac:dyDescent="0.2">
      <c r="B17" s="97" t="s">
        <v>9</v>
      </c>
      <c r="F17" s="98">
        <f>SUM(F15:F16)</f>
        <v>2273965.1399999997</v>
      </c>
      <c r="G17" s="98">
        <f>SUM(G15:G16)</f>
        <v>679836.93</v>
      </c>
      <c r="H17" s="98">
        <f>SUM(H15:H16)</f>
        <v>916632.59</v>
      </c>
      <c r="I17" s="98">
        <v>3870434.66</v>
      </c>
      <c r="J17" s="98">
        <f>SUM(G17:H17)</f>
        <v>1596469.52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16</v>
      </c>
      <c r="C19" s="95">
        <v>0.49</v>
      </c>
      <c r="D19" s="95">
        <v>7.0000000000000007E-2</v>
      </c>
      <c r="E19" s="95">
        <v>0.44</v>
      </c>
      <c r="F19" s="96">
        <f>ROUND(I19*C19,2)</f>
        <v>94836.83</v>
      </c>
      <c r="G19" s="96">
        <f>ROUND(I19*D19,2)</f>
        <v>13548.12</v>
      </c>
      <c r="H19" s="96">
        <f>ROUND(I19*E19,2)</f>
        <v>85159.6</v>
      </c>
      <c r="I19" s="96">
        <f>IF(I21&gt;725000,725000,I21)</f>
        <v>193544.55</v>
      </c>
      <c r="J19" s="96">
        <f>SUM(G19:H19)</f>
        <v>98707.72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ROUND(I20*C20,0)</f>
        <v>0</v>
      </c>
      <c r="G20" s="96">
        <f>ROUND(I20*D20,0)</f>
        <v>0</v>
      </c>
      <c r="H20" s="96">
        <f>ROUND(I20*E20,0)</f>
        <v>0</v>
      </c>
      <c r="I20" s="96">
        <f>IF(I21-725000&gt;0,I21-725000,0)</f>
        <v>0</v>
      </c>
      <c r="J20" s="96">
        <f>SUM(G20:H20)</f>
        <v>0</v>
      </c>
    </row>
    <row r="21" spans="1:10" s="99" customFormat="1" x14ac:dyDescent="0.2">
      <c r="B21" s="100" t="s">
        <v>9</v>
      </c>
      <c r="F21" s="101">
        <f>SUM(F19:F20)</f>
        <v>94836.83</v>
      </c>
      <c r="G21" s="101">
        <f>SUM(G19:G20)</f>
        <v>13548.12</v>
      </c>
      <c r="H21" s="101">
        <f>SUM(H19:H20)</f>
        <v>85159.6</v>
      </c>
      <c r="I21" s="101">
        <v>193544.55</v>
      </c>
      <c r="J21" s="96">
        <f>SUM(G21:H21)</f>
        <v>98707.72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>SUM(G23:H23)</f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2009305.46</v>
      </c>
      <c r="G24" s="96">
        <f>ROUND(I24*D24,2)</f>
        <v>658788.68000000005</v>
      </c>
      <c r="H24" s="96">
        <f>ROUND(I24*E24,2)</f>
        <v>625849.24</v>
      </c>
      <c r="I24" s="96">
        <f>IF(I25-725000&gt;0,I25-725000,0)</f>
        <v>3293943.38</v>
      </c>
      <c r="J24" s="96">
        <f>SUM(G24:H24)</f>
        <v>1284637.92</v>
      </c>
    </row>
    <row r="25" spans="1:10" s="99" customFormat="1" x14ac:dyDescent="0.2">
      <c r="B25" s="100" t="s">
        <v>9</v>
      </c>
      <c r="F25" s="101">
        <f>SUM(F23:F24)</f>
        <v>2364555.46</v>
      </c>
      <c r="G25" s="101">
        <f>SUM(G23:G24)</f>
        <v>709538.68</v>
      </c>
      <c r="H25" s="101">
        <f>SUM(H23:H24)</f>
        <v>944849.24</v>
      </c>
      <c r="I25" s="101">
        <v>4018943.38</v>
      </c>
      <c r="J25" s="96">
        <f>SUM(G25:H25)</f>
        <v>1654387.92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2459392.29</v>
      </c>
      <c r="G27" s="98">
        <f>SUM(G21,G25)</f>
        <v>723086.8</v>
      </c>
      <c r="H27" s="98">
        <f>SUM(H21,H25)</f>
        <v>1030008.84</v>
      </c>
      <c r="I27" s="98">
        <f>SUM(F27:H27)</f>
        <v>4212487.93</v>
      </c>
      <c r="J27" s="98">
        <f>SUM(G27:H27)</f>
        <v>1753095.6400000001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ROUND(I29*C29,0)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>SUM(G29:H29)</f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128747.34</v>
      </c>
      <c r="G30" s="96">
        <f>ROUND(I30*D30,2)</f>
        <v>42212.24</v>
      </c>
      <c r="H30" s="96">
        <f>ROUND(I30*E30,2)</f>
        <v>40101.629999999997</v>
      </c>
      <c r="I30" s="96">
        <f>IF(I31-725000&gt;0,I31-725000,0)</f>
        <v>211061.20999999996</v>
      </c>
      <c r="J30" s="96">
        <f>SUM(G30:H30)</f>
        <v>82313.87</v>
      </c>
    </row>
    <row r="31" spans="1:10" s="93" customFormat="1" x14ac:dyDescent="0.2">
      <c r="B31" s="97" t="s">
        <v>9</v>
      </c>
      <c r="F31" s="98">
        <f>SUM(F29:F30)</f>
        <v>483997.33999999997</v>
      </c>
      <c r="G31" s="98">
        <f>SUM(G29:G30)</f>
        <v>92962.239999999991</v>
      </c>
      <c r="H31" s="98">
        <f>SUM(H29:H30)</f>
        <v>359101.63</v>
      </c>
      <c r="I31" s="98">
        <v>936061.21</v>
      </c>
      <c r="J31" s="98">
        <f>SUM(G31:H31)</f>
        <v>452063.87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2148651.2799999998</v>
      </c>
      <c r="G42" s="96">
        <f>ROUND(I42*D42,2)</f>
        <v>704475.83</v>
      </c>
      <c r="H42" s="96">
        <f>ROUND(I42*E42,2)</f>
        <v>669252.04</v>
      </c>
      <c r="I42" s="96">
        <f>IF(I43-725000&gt;0,I43-725000,0)</f>
        <v>3522379.1399999997</v>
      </c>
      <c r="J42" s="96">
        <f>SUM(G42:H42)</f>
        <v>1373727.87</v>
      </c>
    </row>
    <row r="43" spans="1:10" s="99" customFormat="1" x14ac:dyDescent="0.2">
      <c r="B43" s="100" t="s">
        <v>9</v>
      </c>
      <c r="F43" s="101">
        <f>SUM(F41:F42)</f>
        <v>2503901.2799999998</v>
      </c>
      <c r="G43" s="101">
        <f>SUM(G41:G42)</f>
        <v>755225.83</v>
      </c>
      <c r="H43" s="101">
        <f>SUM(H41:H42)</f>
        <v>988252.04</v>
      </c>
      <c r="I43" s="101">
        <v>4247379.1399999997</v>
      </c>
      <c r="J43" s="96">
        <f>SUM(G43:H43)</f>
        <v>1743477.87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>SUM(G45:H45)</f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339933.55</v>
      </c>
      <c r="G46" s="96">
        <f>ROUND(I46*D46,2)</f>
        <v>111453.62</v>
      </c>
      <c r="H46" s="96">
        <f>ROUND(I46*E46,2)</f>
        <v>105880.94</v>
      </c>
      <c r="I46" s="96">
        <f>IF(I47-725000&gt;0,I47-725000,0)</f>
        <v>557268.12000000011</v>
      </c>
      <c r="J46" s="96">
        <f>SUM(G46:H46)</f>
        <v>217334.56</v>
      </c>
    </row>
    <row r="47" spans="1:10" s="99" customFormat="1" x14ac:dyDescent="0.2">
      <c r="B47" s="100" t="s">
        <v>9</v>
      </c>
      <c r="F47" s="101">
        <f>SUM(F45:F46)</f>
        <v>695183.55</v>
      </c>
      <c r="G47" s="101">
        <f>SUM(G45:G46)</f>
        <v>162203.62</v>
      </c>
      <c r="H47" s="101">
        <f>SUM(H45:H46)</f>
        <v>424880.94</v>
      </c>
      <c r="I47" s="101">
        <v>1282268.1200000001</v>
      </c>
      <c r="J47" s="96">
        <f>SUM(G47:H47)</f>
        <v>587084.56000000006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>SUM(G49:H49)</f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1085905.0900000001</v>
      </c>
      <c r="G50" s="96">
        <f>ROUND(I50*D50,2)</f>
        <v>356034.46</v>
      </c>
      <c r="H50" s="96">
        <f>ROUND(I50*E50,2)</f>
        <v>338232.73</v>
      </c>
      <c r="I50" s="96">
        <f>IF(I51-725000&gt;0,I51-725000,0)</f>
        <v>1780172.2799999998</v>
      </c>
      <c r="J50" s="96">
        <f>SUM(G50:H50)</f>
        <v>694267.19</v>
      </c>
    </row>
    <row r="51" spans="1:10" s="99" customFormat="1" x14ac:dyDescent="0.2">
      <c r="B51" s="100" t="s">
        <v>9</v>
      </c>
      <c r="F51" s="101">
        <f>SUM(F49:F50)</f>
        <v>1441155.09</v>
      </c>
      <c r="G51" s="101">
        <f>SUM(G49:G50)</f>
        <v>406784.46</v>
      </c>
      <c r="H51" s="101">
        <f>SUM(H49:H50)</f>
        <v>657232.73</v>
      </c>
      <c r="I51" s="101">
        <v>2505172.2799999998</v>
      </c>
      <c r="J51" s="96">
        <f>SUM(G51:H51)</f>
        <v>1064017.19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4640239.92</v>
      </c>
      <c r="G53" s="98">
        <f>SUM(G43,G47,G51)</f>
        <v>1324213.9099999999</v>
      </c>
      <c r="H53" s="98">
        <f>SUM(H43,H47,H51)</f>
        <v>2070365.71</v>
      </c>
      <c r="I53" s="98">
        <f>SUM(F53:H53)</f>
        <v>8034819.54</v>
      </c>
      <c r="J53" s="98">
        <f>SUM(G53:H53)</f>
        <v>3394579.62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>SUM(G55:H55)</f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7144992.9800000004</v>
      </c>
      <c r="G56" s="96">
        <f>ROUND(I56*D56,2)</f>
        <v>2342620.65</v>
      </c>
      <c r="H56" s="96">
        <f>ROUND(I56*E56,2)</f>
        <v>2225489.62</v>
      </c>
      <c r="I56" s="96">
        <f>IF(I57-725000&gt;0,I57-725000,0)</f>
        <v>11713103.24</v>
      </c>
      <c r="J56" s="96">
        <f>SUM(G56:H56)</f>
        <v>4568110.2699999996</v>
      </c>
    </row>
    <row r="57" spans="1:10" s="99" customFormat="1" x14ac:dyDescent="0.2">
      <c r="B57" s="100" t="s">
        <v>9</v>
      </c>
      <c r="F57" s="101">
        <f>SUM(F55:F56)</f>
        <v>7500242.9800000004</v>
      </c>
      <c r="G57" s="101">
        <f>SUM(G55:G56)</f>
        <v>2393370.65</v>
      </c>
      <c r="H57" s="101">
        <f>SUM(H55:H56)</f>
        <v>2544489.62</v>
      </c>
      <c r="I57" s="101">
        <v>12438103.24</v>
      </c>
      <c r="J57" s="96">
        <f>SUM(G57:H57)</f>
        <v>4937860.2699999996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287234.90000000002</v>
      </c>
      <c r="G59" s="96">
        <f>ROUND(I59*D59,2)</f>
        <v>41033.56</v>
      </c>
      <c r="H59" s="96">
        <f>ROUND(I59*E59,2)</f>
        <v>257925.21</v>
      </c>
      <c r="I59" s="96">
        <f>IF(I61&gt;725000,725000,I61)</f>
        <v>586193.67000000004</v>
      </c>
      <c r="J59" s="96">
        <f>SUM(G59:H59)</f>
        <v>298958.77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>SUM(G60:H60)</f>
        <v>0</v>
      </c>
    </row>
    <row r="61" spans="1:10" s="99" customFormat="1" x14ac:dyDescent="0.2">
      <c r="B61" s="100" t="s">
        <v>9</v>
      </c>
      <c r="F61" s="101">
        <f>SUM(F59:F60)</f>
        <v>287234.90000000002</v>
      </c>
      <c r="G61" s="101">
        <f>SUM(G59:G60)</f>
        <v>41033.56</v>
      </c>
      <c r="H61" s="101">
        <f>SUM(H59:H60)</f>
        <v>257925.21</v>
      </c>
      <c r="I61" s="101">
        <v>586193.67000000004</v>
      </c>
      <c r="J61" s="96">
        <f>SUM(G61:H61)</f>
        <v>298958.77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7787477.8800000008</v>
      </c>
      <c r="G63" s="98">
        <f>SUM(G57,G61)</f>
        <v>2434404.21</v>
      </c>
      <c r="H63" s="98">
        <f>SUM(H57,H61)</f>
        <v>2802414.83</v>
      </c>
      <c r="I63" s="98">
        <f>SUM(F63:H63)</f>
        <v>13024296.92</v>
      </c>
      <c r="J63" s="98">
        <f>SUM(G63:H63)</f>
        <v>5236819.04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>SUM(G65:H65)</f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4487227.13</v>
      </c>
      <c r="G66" s="96">
        <f>ROUND(I66*D66,2)</f>
        <v>1471222.01</v>
      </c>
      <c r="H66" s="96">
        <f>ROUND(I66*E66,2)</f>
        <v>1397660.91</v>
      </c>
      <c r="I66" s="96">
        <f>IF(I67-725000&gt;0,I67-725000,0)</f>
        <v>7356110.0499999998</v>
      </c>
      <c r="J66" s="96">
        <f>SUM(G66:H66)</f>
        <v>2868882.92</v>
      </c>
    </row>
    <row r="67" spans="1:10" s="93" customFormat="1" x14ac:dyDescent="0.2">
      <c r="B67" s="97" t="s">
        <v>9</v>
      </c>
      <c r="F67" s="98">
        <f>SUM(F65:F66)</f>
        <v>4842477.13</v>
      </c>
      <c r="G67" s="98">
        <f>SUM(G65:G66)</f>
        <v>1521972.01</v>
      </c>
      <c r="H67" s="98">
        <f>SUM(H65:H66)</f>
        <v>1716660.91</v>
      </c>
      <c r="I67" s="98">
        <v>8081110.0499999998</v>
      </c>
      <c r="J67" s="98">
        <f>SUM(G67:H67)</f>
        <v>3238632.92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2076832.1</v>
      </c>
      <c r="D74" s="96">
        <f>G9</f>
        <v>615203.15</v>
      </c>
      <c r="E74" s="96">
        <f>H9</f>
        <v>855230.49</v>
      </c>
      <c r="F74" s="96">
        <f t="shared" ref="F74:F81" si="0">SUM(C74:E74)</f>
        <v>3547265.74</v>
      </c>
      <c r="G74" s="96">
        <f t="shared" ref="G74:G81" si="1">SUM(D74:E74)</f>
        <v>1470433.6400000001</v>
      </c>
    </row>
    <row r="75" spans="1:10" x14ac:dyDescent="0.2">
      <c r="B75" s="90" t="s">
        <v>31</v>
      </c>
      <c r="C75" s="96">
        <f>F13</f>
        <v>1390904.6600000001</v>
      </c>
      <c r="D75" s="96">
        <f>G13</f>
        <v>390308.9</v>
      </c>
      <c r="E75" s="96">
        <f>H13</f>
        <v>641580.96</v>
      </c>
      <c r="F75" s="96">
        <f t="shared" si="0"/>
        <v>2422794.52</v>
      </c>
      <c r="G75" s="96">
        <f t="shared" si="1"/>
        <v>1031889.86</v>
      </c>
    </row>
    <row r="76" spans="1:10" x14ac:dyDescent="0.2">
      <c r="B76" s="90" t="s">
        <v>32</v>
      </c>
      <c r="C76" s="96">
        <f>F17</f>
        <v>2273965.1399999997</v>
      </c>
      <c r="D76" s="96">
        <f>G17</f>
        <v>679836.93</v>
      </c>
      <c r="E76" s="96">
        <f>H17</f>
        <v>916632.59</v>
      </c>
      <c r="F76" s="96">
        <f t="shared" si="0"/>
        <v>3870434.6599999997</v>
      </c>
      <c r="G76" s="96">
        <f t="shared" si="1"/>
        <v>1596469.52</v>
      </c>
    </row>
    <row r="77" spans="1:10" x14ac:dyDescent="0.2">
      <c r="B77" s="90" t="s">
        <v>33</v>
      </c>
      <c r="C77" s="96">
        <f>F27</f>
        <v>2459392.29</v>
      </c>
      <c r="D77" s="96">
        <f>G27</f>
        <v>723086.8</v>
      </c>
      <c r="E77" s="96">
        <f>H27</f>
        <v>1030008.84</v>
      </c>
      <c r="F77" s="96">
        <f t="shared" si="0"/>
        <v>4212487.93</v>
      </c>
      <c r="G77" s="96">
        <f t="shared" si="1"/>
        <v>1753095.6400000001</v>
      </c>
    </row>
    <row r="78" spans="1:10" x14ac:dyDescent="0.2">
      <c r="B78" s="90" t="s">
        <v>34</v>
      </c>
      <c r="C78" s="96">
        <f>F31</f>
        <v>483997.33999999997</v>
      </c>
      <c r="D78" s="96">
        <f>G31</f>
        <v>92962.239999999991</v>
      </c>
      <c r="E78" s="96">
        <f>H31</f>
        <v>359101.63</v>
      </c>
      <c r="F78" s="96">
        <f t="shared" si="0"/>
        <v>936061.21</v>
      </c>
      <c r="G78" s="96">
        <f t="shared" si="1"/>
        <v>452063.87</v>
      </c>
    </row>
    <row r="79" spans="1:10" x14ac:dyDescent="0.2">
      <c r="B79" s="90" t="s">
        <v>35</v>
      </c>
      <c r="C79" s="96">
        <f>F53</f>
        <v>4640239.92</v>
      </c>
      <c r="D79" s="96">
        <f>G53</f>
        <v>1324213.9099999999</v>
      </c>
      <c r="E79" s="96">
        <f>H53</f>
        <v>2070365.71</v>
      </c>
      <c r="F79" s="96">
        <f t="shared" si="0"/>
        <v>8034819.54</v>
      </c>
      <c r="G79" s="96">
        <f t="shared" si="1"/>
        <v>3394579.62</v>
      </c>
    </row>
    <row r="80" spans="1:10" x14ac:dyDescent="0.2">
      <c r="B80" s="90" t="s">
        <v>36</v>
      </c>
      <c r="C80" s="96">
        <f>F63</f>
        <v>7787477.8800000008</v>
      </c>
      <c r="D80" s="96">
        <f>G63</f>
        <v>2434404.21</v>
      </c>
      <c r="E80" s="96">
        <f>H63</f>
        <v>2802414.83</v>
      </c>
      <c r="F80" s="96">
        <f t="shared" si="0"/>
        <v>13024296.92</v>
      </c>
      <c r="G80" s="96">
        <f t="shared" si="1"/>
        <v>5236819.04</v>
      </c>
    </row>
    <row r="81" spans="2:7" x14ac:dyDescent="0.2">
      <c r="B81" s="90" t="s">
        <v>37</v>
      </c>
      <c r="C81" s="96">
        <f>F67</f>
        <v>4842477.13</v>
      </c>
      <c r="D81" s="96">
        <f>G67</f>
        <v>1521972.01</v>
      </c>
      <c r="E81" s="96">
        <f>H67</f>
        <v>1716660.91</v>
      </c>
      <c r="F81" s="96">
        <f t="shared" si="0"/>
        <v>8081110.0499999998</v>
      </c>
      <c r="G81" s="96">
        <f t="shared" si="1"/>
        <v>3238632.92</v>
      </c>
    </row>
    <row r="82" spans="2:7" x14ac:dyDescent="0.2">
      <c r="C82" s="96"/>
      <c r="D82" s="96"/>
      <c r="E82" s="96"/>
      <c r="F82" s="96">
        <f>SUM(F74:F81)</f>
        <v>44129270.569999993</v>
      </c>
      <c r="G82" s="96"/>
    </row>
    <row r="83" spans="2:7" x14ac:dyDescent="0.2">
      <c r="B83" s="90" t="s">
        <v>3</v>
      </c>
      <c r="C83" s="96">
        <f>SUM(C73:C82)</f>
        <v>25955286.460000001</v>
      </c>
      <c r="D83" s="96">
        <f>SUM(D74:D82)</f>
        <v>7781988.1500000004</v>
      </c>
      <c r="E83" s="96">
        <f>SUM(E74:E82)</f>
        <v>10391995.960000001</v>
      </c>
      <c r="F83" s="96">
        <f>SUM(C83:E83)</f>
        <v>44129270.57</v>
      </c>
      <c r="G83" s="96">
        <f>SUM(D83:E83)</f>
        <v>18173984.109999999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18173984.109999999</v>
      </c>
      <c r="E85" s="96"/>
      <c r="F85" s="96"/>
      <c r="G85" s="96"/>
    </row>
    <row r="105" spans="2:7" s="104" customFormat="1" x14ac:dyDescent="0.2">
      <c r="B105" s="90"/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s="104" customFormat="1" x14ac:dyDescent="0.2">
      <c r="B106" s="90"/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s="104" customFormat="1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s="104" customFormat="1" x14ac:dyDescent="0.2">
      <c r="B108" s="90" t="s">
        <v>30</v>
      </c>
      <c r="C108" s="102">
        <f t="shared" ref="C108:E115" si="2">ROUND(C74,0)</f>
        <v>2076832</v>
      </c>
      <c r="D108" s="102">
        <f t="shared" si="2"/>
        <v>615203</v>
      </c>
      <c r="E108" s="102">
        <f t="shared" si="2"/>
        <v>855230</v>
      </c>
      <c r="F108" s="102">
        <f t="shared" ref="F108:F115" si="3">SUM(C108:E108)</f>
        <v>3547265</v>
      </c>
      <c r="G108" s="102">
        <f t="shared" ref="G108:G115" si="4">SUM(D108:E108)</f>
        <v>1470433</v>
      </c>
    </row>
    <row r="109" spans="2:7" s="104" customFormat="1" x14ac:dyDescent="0.2">
      <c r="B109" s="90" t="s">
        <v>31</v>
      </c>
      <c r="C109" s="102">
        <f t="shared" si="2"/>
        <v>1390905</v>
      </c>
      <c r="D109" s="102">
        <f t="shared" si="2"/>
        <v>390309</v>
      </c>
      <c r="E109" s="102">
        <f t="shared" si="2"/>
        <v>641581</v>
      </c>
      <c r="F109" s="102">
        <f t="shared" si="3"/>
        <v>2422795</v>
      </c>
      <c r="G109" s="102">
        <f t="shared" si="4"/>
        <v>1031890</v>
      </c>
    </row>
    <row r="110" spans="2:7" s="104" customFormat="1" x14ac:dyDescent="0.2">
      <c r="B110" s="90" t="s">
        <v>32</v>
      </c>
      <c r="C110" s="102">
        <f t="shared" si="2"/>
        <v>2273965</v>
      </c>
      <c r="D110" s="102">
        <f t="shared" si="2"/>
        <v>679837</v>
      </c>
      <c r="E110" s="102">
        <f t="shared" si="2"/>
        <v>916633</v>
      </c>
      <c r="F110" s="102">
        <f t="shared" si="3"/>
        <v>3870435</v>
      </c>
      <c r="G110" s="102">
        <f t="shared" si="4"/>
        <v>1596470</v>
      </c>
    </row>
    <row r="111" spans="2:7" s="104" customFormat="1" x14ac:dyDescent="0.2">
      <c r="B111" s="90" t="s">
        <v>33</v>
      </c>
      <c r="C111" s="102">
        <f t="shared" si="2"/>
        <v>2459392</v>
      </c>
      <c r="D111" s="102">
        <f t="shared" si="2"/>
        <v>723087</v>
      </c>
      <c r="E111" s="102">
        <f t="shared" si="2"/>
        <v>1030009</v>
      </c>
      <c r="F111" s="102">
        <f t="shared" si="3"/>
        <v>4212488</v>
      </c>
      <c r="G111" s="102">
        <f t="shared" si="4"/>
        <v>1753096</v>
      </c>
    </row>
    <row r="112" spans="2:7" s="104" customFormat="1" x14ac:dyDescent="0.2">
      <c r="B112" s="90" t="s">
        <v>34</v>
      </c>
      <c r="C112" s="102">
        <f t="shared" si="2"/>
        <v>483997</v>
      </c>
      <c r="D112" s="102">
        <f t="shared" si="2"/>
        <v>92962</v>
      </c>
      <c r="E112" s="102">
        <f t="shared" si="2"/>
        <v>359102</v>
      </c>
      <c r="F112" s="102">
        <f t="shared" si="3"/>
        <v>936061</v>
      </c>
      <c r="G112" s="102">
        <f t="shared" si="4"/>
        <v>452064</v>
      </c>
    </row>
    <row r="113" spans="2:7" s="104" customFormat="1" x14ac:dyDescent="0.2">
      <c r="B113" s="90" t="s">
        <v>35</v>
      </c>
      <c r="C113" s="102">
        <f t="shared" si="2"/>
        <v>4640240</v>
      </c>
      <c r="D113" s="102">
        <f t="shared" si="2"/>
        <v>1324214</v>
      </c>
      <c r="E113" s="102">
        <f t="shared" si="2"/>
        <v>2070366</v>
      </c>
      <c r="F113" s="102">
        <f t="shared" si="3"/>
        <v>8034820</v>
      </c>
      <c r="G113" s="102">
        <f t="shared" si="4"/>
        <v>3394580</v>
      </c>
    </row>
    <row r="114" spans="2:7" s="104" customFormat="1" x14ac:dyDescent="0.2">
      <c r="B114" s="90" t="s">
        <v>36</v>
      </c>
      <c r="C114" s="102">
        <f t="shared" si="2"/>
        <v>7787478</v>
      </c>
      <c r="D114" s="102">
        <f t="shared" si="2"/>
        <v>2434404</v>
      </c>
      <c r="E114" s="102">
        <f t="shared" si="2"/>
        <v>2802415</v>
      </c>
      <c r="F114" s="102">
        <f t="shared" si="3"/>
        <v>13024297</v>
      </c>
      <c r="G114" s="102">
        <f t="shared" si="4"/>
        <v>5236819</v>
      </c>
    </row>
    <row r="115" spans="2:7" s="104" customFormat="1" x14ac:dyDescent="0.2">
      <c r="B115" s="90" t="s">
        <v>37</v>
      </c>
      <c r="C115" s="102">
        <f t="shared" si="2"/>
        <v>4842477</v>
      </c>
      <c r="D115" s="102">
        <f t="shared" si="2"/>
        <v>1521972</v>
      </c>
      <c r="E115" s="102">
        <f t="shared" si="2"/>
        <v>1716661</v>
      </c>
      <c r="F115" s="102">
        <f t="shared" si="3"/>
        <v>8081110</v>
      </c>
      <c r="G115" s="102">
        <f t="shared" si="4"/>
        <v>3238633</v>
      </c>
    </row>
    <row r="116" spans="2:7" s="104" customFormat="1" x14ac:dyDescent="0.2">
      <c r="B116" s="90"/>
      <c r="C116" s="102"/>
      <c r="D116" s="102"/>
      <c r="E116" s="102"/>
      <c r="F116" s="102">
        <f>SUM(F107:F115)</f>
        <v>44129271</v>
      </c>
      <c r="G116" s="102"/>
    </row>
    <row r="117" spans="2:7" s="104" customFormat="1" x14ac:dyDescent="0.2">
      <c r="B117" s="90" t="s">
        <v>3</v>
      </c>
      <c r="C117" s="102">
        <f>SUM(C107:C116)</f>
        <v>25955286</v>
      </c>
      <c r="D117" s="102">
        <f>SUM(D107:D116)</f>
        <v>7781988</v>
      </c>
      <c r="E117" s="102">
        <f>SUM(E108:E115)</f>
        <v>10391997</v>
      </c>
      <c r="F117" s="102">
        <f>SUM(C117:E117)</f>
        <v>44129271</v>
      </c>
      <c r="G117" s="102">
        <f>SUM(G107:G116)</f>
        <v>18173985</v>
      </c>
    </row>
    <row r="118" spans="2:7" s="104" customFormat="1" x14ac:dyDescent="0.2">
      <c r="B118" s="90"/>
      <c r="C118" s="102"/>
      <c r="D118" s="102"/>
      <c r="E118" s="102"/>
      <c r="F118" s="102"/>
      <c r="G118" s="102"/>
    </row>
    <row r="119" spans="2:7" s="104" customFormat="1" x14ac:dyDescent="0.2">
      <c r="B119" s="90"/>
      <c r="C119" s="102"/>
      <c r="D119" s="102">
        <f>SUM(D117:E117)</f>
        <v>18173985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 xml:space="preserve">&amp;LSPIELBANKABGABE&amp;CAufgliederung des Jahreserfolges 2014
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55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1978535.96</v>
      </c>
      <c r="G8" s="96">
        <f>ROUND(I8*D8,2)</f>
        <v>648700.31000000006</v>
      </c>
      <c r="H8" s="96">
        <f>ROUND(I8*E8,2)</f>
        <v>616265.30000000005</v>
      </c>
      <c r="I8" s="96">
        <f>IF(I9-725000&gt;0,I9-725000,0)</f>
        <v>3243501.57</v>
      </c>
      <c r="J8" s="96">
        <f t="shared" ref="J8:J31" si="0">SUM(G8:H8)</f>
        <v>1264965.6100000001</v>
      </c>
    </row>
    <row r="9" spans="1:10" s="93" customFormat="1" x14ac:dyDescent="0.2">
      <c r="B9" s="97" t="s">
        <v>9</v>
      </c>
      <c r="F9" s="98">
        <f>SUM(F7:F8)</f>
        <v>2333785.96</v>
      </c>
      <c r="G9" s="98">
        <f>SUM(G7:G8)</f>
        <v>699450.31</v>
      </c>
      <c r="H9" s="98">
        <f>SUM(H7:H8)</f>
        <v>935265.3</v>
      </c>
      <c r="I9" s="98">
        <v>3968501.57</v>
      </c>
      <c r="J9" s="98">
        <f t="shared" si="0"/>
        <v>1634715.61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 t="shared" si="0"/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2247194.0499999998</v>
      </c>
      <c r="G12" s="96">
        <f>ROUND(I12*D12,2)</f>
        <v>736784.94</v>
      </c>
      <c r="H12" s="96">
        <f>ROUND(I12*E12,2)</f>
        <v>699945.69</v>
      </c>
      <c r="I12" s="96">
        <f>IF(I13-725000&gt;0,I13-725000,0)</f>
        <v>3683924.6799999997</v>
      </c>
      <c r="J12" s="96">
        <f t="shared" si="0"/>
        <v>1436730.63</v>
      </c>
    </row>
    <row r="13" spans="1:10" s="93" customFormat="1" x14ac:dyDescent="0.2">
      <c r="B13" s="97" t="s">
        <v>9</v>
      </c>
      <c r="F13" s="98">
        <f>SUM(F11:F12)</f>
        <v>2602444.0499999998</v>
      </c>
      <c r="G13" s="98">
        <f>SUM(G11:G12)</f>
        <v>787534.94</v>
      </c>
      <c r="H13" s="98">
        <f>SUM(H11:H12)</f>
        <v>1018945.69</v>
      </c>
      <c r="I13" s="98">
        <v>4408924.68</v>
      </c>
      <c r="J13" s="98">
        <f t="shared" si="0"/>
        <v>1806480.63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 t="shared" si="0"/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1495035.04</v>
      </c>
      <c r="G16" s="96">
        <f>ROUND(I16*D16,2)</f>
        <v>490175.42</v>
      </c>
      <c r="H16" s="96">
        <f>ROUND(I16*E16,2)</f>
        <v>465666.65</v>
      </c>
      <c r="I16" s="96">
        <f>IF(I17-725000&gt;0,I17-725000,0)</f>
        <v>2450877.11</v>
      </c>
      <c r="J16" s="96">
        <f t="shared" si="0"/>
        <v>955842.07000000007</v>
      </c>
    </row>
    <row r="17" spans="1:10" s="93" customFormat="1" ht="12.75" customHeight="1" x14ac:dyDescent="0.2">
      <c r="B17" s="97" t="s">
        <v>9</v>
      </c>
      <c r="F17" s="98">
        <f>SUM(F15:F16)</f>
        <v>1850285.04</v>
      </c>
      <c r="G17" s="98">
        <f>SUM(G15:G16)</f>
        <v>540925.41999999993</v>
      </c>
      <c r="H17" s="98">
        <f>SUM(H15:H16)</f>
        <v>784666.65</v>
      </c>
      <c r="I17" s="98">
        <v>3175877.11</v>
      </c>
      <c r="J17" s="98">
        <f t="shared" si="0"/>
        <v>1325592.0699999998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16</v>
      </c>
      <c r="C19" s="95">
        <v>0.49</v>
      </c>
      <c r="D19" s="95">
        <v>7.0000000000000007E-2</v>
      </c>
      <c r="E19" s="95">
        <v>0.44</v>
      </c>
      <c r="F19" s="96">
        <f>ROUND(I19*C19,2)</f>
        <v>68988.490000000005</v>
      </c>
      <c r="G19" s="96">
        <f>ROUND(I19*D19,2)</f>
        <v>9855.5</v>
      </c>
      <c r="H19" s="96">
        <f>ROUND(I19*E19,2)</f>
        <v>61948.85</v>
      </c>
      <c r="I19" s="96">
        <f>IF(I21&gt;725000,725000,I21)</f>
        <v>140792.84</v>
      </c>
      <c r="J19" s="96">
        <f t="shared" si="0"/>
        <v>71804.350000000006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ROUND(I20*C20,0)</f>
        <v>0</v>
      </c>
      <c r="G20" s="96">
        <f>ROUND(I20*D20,0)</f>
        <v>0</v>
      </c>
      <c r="H20" s="96">
        <f>ROUND(I20*E20,0)</f>
        <v>0</v>
      </c>
      <c r="I20" s="96">
        <f>IF(I21-725000&gt;0,I21-725000,0)</f>
        <v>0</v>
      </c>
      <c r="J20" s="96">
        <f t="shared" si="0"/>
        <v>0</v>
      </c>
    </row>
    <row r="21" spans="1:10" s="99" customFormat="1" x14ac:dyDescent="0.2">
      <c r="B21" s="100" t="s">
        <v>9</v>
      </c>
      <c r="F21" s="101">
        <f>SUM(F19:F20)</f>
        <v>68988.490000000005</v>
      </c>
      <c r="G21" s="101">
        <f>SUM(G19:G20)</f>
        <v>9855.5</v>
      </c>
      <c r="H21" s="101">
        <f>SUM(H19:H20)</f>
        <v>61948.85</v>
      </c>
      <c r="I21" s="101">
        <v>140792.84</v>
      </c>
      <c r="J21" s="96">
        <f t="shared" si="0"/>
        <v>71804.350000000006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 t="shared" si="0"/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1941357.85</v>
      </c>
      <c r="G24" s="96">
        <f>ROUND(I24*D24,2)</f>
        <v>636510.77</v>
      </c>
      <c r="H24" s="96">
        <f>ROUND(I24*E24,2)</f>
        <v>604685.23</v>
      </c>
      <c r="I24" s="96">
        <f>IF(I25-725000&gt;0,I25-725000,0)</f>
        <v>3182553.85</v>
      </c>
      <c r="J24" s="96">
        <f t="shared" si="0"/>
        <v>1241196</v>
      </c>
    </row>
    <row r="25" spans="1:10" s="99" customFormat="1" x14ac:dyDescent="0.2">
      <c r="B25" s="100" t="s">
        <v>9</v>
      </c>
      <c r="F25" s="101">
        <f>SUM(F23:F24)</f>
        <v>2296607.85</v>
      </c>
      <c r="G25" s="101">
        <f>SUM(G23:G24)</f>
        <v>687260.77</v>
      </c>
      <c r="H25" s="101">
        <f>SUM(H23:H24)</f>
        <v>923685.23</v>
      </c>
      <c r="I25" s="101">
        <v>3907553.85</v>
      </c>
      <c r="J25" s="96">
        <f t="shared" si="0"/>
        <v>1610946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2365596.3400000003</v>
      </c>
      <c r="G27" s="98">
        <f>SUM(G21,G25)</f>
        <v>697116.27</v>
      </c>
      <c r="H27" s="98">
        <f>SUM(H21,H25)</f>
        <v>985634.08</v>
      </c>
      <c r="I27" s="98">
        <f>SUM(F27:H27)</f>
        <v>4048346.6900000004</v>
      </c>
      <c r="J27" s="98">
        <f t="shared" si="0"/>
        <v>1682750.35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ROUND(I29*C29,0)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 t="shared" si="0"/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97585.71</v>
      </c>
      <c r="G30" s="96">
        <f>ROUND(I30*D30,2)</f>
        <v>31995.32</v>
      </c>
      <c r="H30" s="96">
        <f>ROUND(I30*E30,2)</f>
        <v>30395.55</v>
      </c>
      <c r="I30" s="96">
        <f>IF(I31-725000&gt;0,I31-725000,0)</f>
        <v>159976.57999999996</v>
      </c>
      <c r="J30" s="96">
        <f t="shared" si="0"/>
        <v>62390.869999999995</v>
      </c>
    </row>
    <row r="31" spans="1:10" s="93" customFormat="1" x14ac:dyDescent="0.2">
      <c r="B31" s="97" t="s">
        <v>9</v>
      </c>
      <c r="F31" s="98">
        <f>SUM(F29:F30)</f>
        <v>452835.71</v>
      </c>
      <c r="G31" s="98">
        <f>SUM(G29:G30)</f>
        <v>82745.320000000007</v>
      </c>
      <c r="H31" s="98">
        <f>SUM(H29:H30)</f>
        <v>349395.55</v>
      </c>
      <c r="I31" s="98">
        <v>884976.58</v>
      </c>
      <c r="J31" s="98">
        <f t="shared" si="0"/>
        <v>432140.87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 t="shared" ref="J41:J67" si="1"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2347478.7400000002</v>
      </c>
      <c r="G42" s="96">
        <f>ROUND(I42*D42,2)</f>
        <v>769665.16</v>
      </c>
      <c r="H42" s="96">
        <f>ROUND(I42*E42,2)</f>
        <v>731181.9</v>
      </c>
      <c r="I42" s="96">
        <f>IF(I43-725000&gt;0,I43-725000,0)</f>
        <v>3848325.8099999996</v>
      </c>
      <c r="J42" s="96">
        <f t="shared" si="1"/>
        <v>1500847.06</v>
      </c>
    </row>
    <row r="43" spans="1:10" s="99" customFormat="1" x14ac:dyDescent="0.2">
      <c r="B43" s="100" t="s">
        <v>9</v>
      </c>
      <c r="F43" s="101">
        <f>SUM(F41:F42)</f>
        <v>2702728.74</v>
      </c>
      <c r="G43" s="101">
        <f>SUM(G41:G42)</f>
        <v>820415.16</v>
      </c>
      <c r="H43" s="101">
        <f>SUM(H41:H42)</f>
        <v>1050181.8999999999</v>
      </c>
      <c r="I43" s="101">
        <v>4573325.8099999996</v>
      </c>
      <c r="J43" s="96">
        <f t="shared" si="1"/>
        <v>1870597.06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 t="shared" si="1"/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491417.88</v>
      </c>
      <c r="G46" s="96">
        <f>ROUND(I46*D46,2)</f>
        <v>161120.62</v>
      </c>
      <c r="H46" s="96">
        <f>ROUND(I46*E46,2)</f>
        <v>153064.59</v>
      </c>
      <c r="I46" s="96">
        <f>IF(I47-725000&gt;0,I47-725000,0)</f>
        <v>805603.08000000007</v>
      </c>
      <c r="J46" s="96">
        <f t="shared" si="1"/>
        <v>314185.20999999996</v>
      </c>
    </row>
    <row r="47" spans="1:10" s="99" customFormat="1" x14ac:dyDescent="0.2">
      <c r="B47" s="100" t="s">
        <v>9</v>
      </c>
      <c r="F47" s="101">
        <f>SUM(F45:F46)</f>
        <v>846667.88</v>
      </c>
      <c r="G47" s="101">
        <f>SUM(G45:G46)</f>
        <v>211870.62</v>
      </c>
      <c r="H47" s="101">
        <f>SUM(H45:H46)</f>
        <v>472064.58999999997</v>
      </c>
      <c r="I47" s="101">
        <v>1530603.08</v>
      </c>
      <c r="J47" s="96">
        <f t="shared" si="1"/>
        <v>683935.21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 t="shared" si="1"/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1033317.23</v>
      </c>
      <c r="G50" s="96">
        <f>ROUND(I50*D50,2)</f>
        <v>338792.53</v>
      </c>
      <c r="H50" s="96">
        <f>ROUND(I50*E50,2)</f>
        <v>321852.90999999997</v>
      </c>
      <c r="I50" s="96">
        <f>IF(I51-725000&gt;0,I51-725000,0)</f>
        <v>1693962.67</v>
      </c>
      <c r="J50" s="96">
        <f t="shared" si="1"/>
        <v>660645.43999999994</v>
      </c>
    </row>
    <row r="51" spans="1:10" s="99" customFormat="1" x14ac:dyDescent="0.2">
      <c r="B51" s="100" t="s">
        <v>9</v>
      </c>
      <c r="F51" s="101">
        <f>SUM(F49:F50)</f>
        <v>1388567.23</v>
      </c>
      <c r="G51" s="101">
        <f>SUM(G49:G50)</f>
        <v>389542.53</v>
      </c>
      <c r="H51" s="101">
        <f>SUM(H49:H50)</f>
        <v>640852.90999999992</v>
      </c>
      <c r="I51" s="101">
        <v>2418962.67</v>
      </c>
      <c r="J51" s="96">
        <f t="shared" si="1"/>
        <v>1030395.44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4937963.8499999996</v>
      </c>
      <c r="G53" s="98">
        <f>SUM(G43,G47,G51)</f>
        <v>1421828.31</v>
      </c>
      <c r="H53" s="98">
        <f>SUM(H43,H47,H51)</f>
        <v>2163099.3999999994</v>
      </c>
      <c r="I53" s="98">
        <f>SUM(F53:H53)</f>
        <v>8522891.5599999987</v>
      </c>
      <c r="J53" s="98">
        <f t="shared" si="1"/>
        <v>3584927.7099999995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 t="shared" si="1"/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7914803.0300000003</v>
      </c>
      <c r="G56" s="96">
        <f>ROUND(I56*D56,2)</f>
        <v>2595017.39</v>
      </c>
      <c r="H56" s="96">
        <f>ROUND(I56*E56,2)</f>
        <v>2465266.52</v>
      </c>
      <c r="I56" s="96">
        <f>IF(I57-725000&gt;0,I57-725000,0)</f>
        <v>12975086.93</v>
      </c>
      <c r="J56" s="96">
        <f t="shared" si="1"/>
        <v>5060283.91</v>
      </c>
    </row>
    <row r="57" spans="1:10" s="99" customFormat="1" x14ac:dyDescent="0.2">
      <c r="B57" s="100" t="s">
        <v>9</v>
      </c>
      <c r="F57" s="101">
        <f>SUM(F55:F56)</f>
        <v>8270053.0300000003</v>
      </c>
      <c r="G57" s="101">
        <f>SUM(G55:G56)</f>
        <v>2645767.39</v>
      </c>
      <c r="H57" s="101">
        <f>SUM(H55:H56)</f>
        <v>2784266.52</v>
      </c>
      <c r="I57" s="101">
        <v>13700086.93</v>
      </c>
      <c r="J57" s="96">
        <f t="shared" si="1"/>
        <v>5430033.9100000001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261954.99</v>
      </c>
      <c r="G59" s="96">
        <f>ROUND(I59*D59,2)</f>
        <v>37422.14</v>
      </c>
      <c r="H59" s="96">
        <f>ROUND(I59*E59,2)</f>
        <v>235224.89</v>
      </c>
      <c r="I59" s="96">
        <f>IF(I61&gt;725000,725000,I61)</f>
        <v>534602.03</v>
      </c>
      <c r="J59" s="96">
        <f t="shared" si="1"/>
        <v>272647.03000000003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 t="shared" si="1"/>
        <v>0</v>
      </c>
    </row>
    <row r="61" spans="1:10" s="99" customFormat="1" x14ac:dyDescent="0.2">
      <c r="B61" s="100" t="s">
        <v>9</v>
      </c>
      <c r="F61" s="101">
        <f>SUM(F59:F60)</f>
        <v>261954.99</v>
      </c>
      <c r="G61" s="101">
        <f>SUM(G59:G60)</f>
        <v>37422.14</v>
      </c>
      <c r="H61" s="101">
        <f>SUM(H59:H60)</f>
        <v>235224.89</v>
      </c>
      <c r="I61" s="101">
        <v>534602.03</v>
      </c>
      <c r="J61" s="96">
        <f t="shared" si="1"/>
        <v>272647.03000000003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8532008.0199999996</v>
      </c>
      <c r="G63" s="98">
        <f>SUM(G57,G61)</f>
        <v>2683189.5300000003</v>
      </c>
      <c r="H63" s="98">
        <f>SUM(H57,H61)</f>
        <v>3019491.41</v>
      </c>
      <c r="I63" s="98">
        <f>SUM(F63:H63)</f>
        <v>14234688.960000001</v>
      </c>
      <c r="J63" s="98">
        <f t="shared" si="1"/>
        <v>5702680.9400000004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 t="shared" si="1"/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8294149.0999999996</v>
      </c>
      <c r="G66" s="96">
        <f>ROUND(I66*D66,2)</f>
        <v>2719393.15</v>
      </c>
      <c r="H66" s="96">
        <f>ROUND(I66*E66,2)</f>
        <v>2583423.4900000002</v>
      </c>
      <c r="I66" s="96">
        <f>IF(I67-725000&gt;0,I67-725000,0)</f>
        <v>13596965.74</v>
      </c>
      <c r="J66" s="96">
        <f t="shared" si="1"/>
        <v>5302816.6400000006</v>
      </c>
    </row>
    <row r="67" spans="1:10" s="93" customFormat="1" x14ac:dyDescent="0.2">
      <c r="B67" s="97" t="s">
        <v>9</v>
      </c>
      <c r="F67" s="98">
        <f>SUM(F65:F66)</f>
        <v>8649399.0999999996</v>
      </c>
      <c r="G67" s="98">
        <f>SUM(G65:G66)</f>
        <v>2770143.15</v>
      </c>
      <c r="H67" s="98">
        <f>SUM(H65:H66)</f>
        <v>2902423.49</v>
      </c>
      <c r="I67" s="98">
        <v>14321965.74</v>
      </c>
      <c r="J67" s="98">
        <f t="shared" si="1"/>
        <v>5672566.6400000006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2333785.96</v>
      </c>
      <c r="D74" s="96">
        <f>G9</f>
        <v>699450.31</v>
      </c>
      <c r="E74" s="96">
        <f>H9</f>
        <v>935265.3</v>
      </c>
      <c r="F74" s="96">
        <f t="shared" ref="F74:F81" si="2">SUM(C74:E74)</f>
        <v>3968501.5700000003</v>
      </c>
      <c r="G74" s="96">
        <f>SUM(D74:E74)</f>
        <v>1634715.61</v>
      </c>
    </row>
    <row r="75" spans="1:10" x14ac:dyDescent="0.2">
      <c r="B75" s="90" t="s">
        <v>31</v>
      </c>
      <c r="C75" s="96">
        <f>F13</f>
        <v>2602444.0499999998</v>
      </c>
      <c r="D75" s="96">
        <f>G13</f>
        <v>787534.94</v>
      </c>
      <c r="E75" s="96">
        <f>H13</f>
        <v>1018945.69</v>
      </c>
      <c r="F75" s="96">
        <f t="shared" si="2"/>
        <v>4408924.68</v>
      </c>
      <c r="G75" s="96">
        <f t="shared" ref="G75:G83" si="3">SUM(D75:E75)</f>
        <v>1806480.63</v>
      </c>
    </row>
    <row r="76" spans="1:10" x14ac:dyDescent="0.2">
      <c r="B76" s="90" t="s">
        <v>32</v>
      </c>
      <c r="C76" s="96">
        <f>F17</f>
        <v>1850285.04</v>
      </c>
      <c r="D76" s="96">
        <f>G17</f>
        <v>540925.41999999993</v>
      </c>
      <c r="E76" s="96">
        <f>H17</f>
        <v>784666.65</v>
      </c>
      <c r="F76" s="96">
        <f t="shared" si="2"/>
        <v>3175877.11</v>
      </c>
      <c r="G76" s="96">
        <f t="shared" si="3"/>
        <v>1325592.0699999998</v>
      </c>
    </row>
    <row r="77" spans="1:10" x14ac:dyDescent="0.2">
      <c r="B77" s="90" t="s">
        <v>33</v>
      </c>
      <c r="C77" s="96">
        <f>F27</f>
        <v>2365596.3400000003</v>
      </c>
      <c r="D77" s="96">
        <f>G27</f>
        <v>697116.27</v>
      </c>
      <c r="E77" s="96">
        <f>H27</f>
        <v>985634.08</v>
      </c>
      <c r="F77" s="96">
        <f t="shared" si="2"/>
        <v>4048346.6900000004</v>
      </c>
      <c r="G77" s="96">
        <f t="shared" si="3"/>
        <v>1682750.35</v>
      </c>
    </row>
    <row r="78" spans="1:10" x14ac:dyDescent="0.2">
      <c r="B78" s="90" t="s">
        <v>34</v>
      </c>
      <c r="C78" s="96">
        <f>F31</f>
        <v>452835.71</v>
      </c>
      <c r="D78" s="96">
        <f>G31</f>
        <v>82745.320000000007</v>
      </c>
      <c r="E78" s="96">
        <f>H31</f>
        <v>349395.55</v>
      </c>
      <c r="F78" s="96">
        <f t="shared" si="2"/>
        <v>884976.58000000007</v>
      </c>
      <c r="G78" s="96">
        <f t="shared" si="3"/>
        <v>432140.87</v>
      </c>
    </row>
    <row r="79" spans="1:10" x14ac:dyDescent="0.2">
      <c r="B79" s="90" t="s">
        <v>35</v>
      </c>
      <c r="C79" s="96">
        <f>F53</f>
        <v>4937963.8499999996</v>
      </c>
      <c r="D79" s="96">
        <f>G53</f>
        <v>1421828.31</v>
      </c>
      <c r="E79" s="96">
        <f>H53</f>
        <v>2163099.3999999994</v>
      </c>
      <c r="F79" s="96">
        <f t="shared" si="2"/>
        <v>8522891.5599999987</v>
      </c>
      <c r="G79" s="96">
        <f t="shared" si="3"/>
        <v>3584927.7099999995</v>
      </c>
    </row>
    <row r="80" spans="1:10" x14ac:dyDescent="0.2">
      <c r="B80" s="90" t="s">
        <v>36</v>
      </c>
      <c r="C80" s="96">
        <f>F63</f>
        <v>8532008.0199999996</v>
      </c>
      <c r="D80" s="96">
        <f>G63</f>
        <v>2683189.5300000003</v>
      </c>
      <c r="E80" s="96">
        <f>H63</f>
        <v>3019491.41</v>
      </c>
      <c r="F80" s="96">
        <f t="shared" si="2"/>
        <v>14234688.960000001</v>
      </c>
      <c r="G80" s="96">
        <f t="shared" si="3"/>
        <v>5702680.9400000004</v>
      </c>
    </row>
    <row r="81" spans="2:7" x14ac:dyDescent="0.2">
      <c r="B81" s="90" t="s">
        <v>37</v>
      </c>
      <c r="C81" s="96">
        <f>F67</f>
        <v>8649399.0999999996</v>
      </c>
      <c r="D81" s="96">
        <f>G67</f>
        <v>2770143.15</v>
      </c>
      <c r="E81" s="96">
        <f>H67</f>
        <v>2902423.49</v>
      </c>
      <c r="F81" s="96">
        <f t="shared" si="2"/>
        <v>14321965.74</v>
      </c>
      <c r="G81" s="96">
        <f t="shared" si="3"/>
        <v>5672566.6400000006</v>
      </c>
    </row>
    <row r="82" spans="2:7" x14ac:dyDescent="0.2">
      <c r="C82" s="96"/>
      <c r="D82" s="96"/>
      <c r="E82" s="96"/>
      <c r="F82" s="96">
        <f>SUM(F74:F81)</f>
        <v>53566172.890000001</v>
      </c>
      <c r="G82" s="96"/>
    </row>
    <row r="83" spans="2:7" x14ac:dyDescent="0.2">
      <c r="B83" s="90" t="s">
        <v>3</v>
      </c>
      <c r="C83" s="96">
        <f>SUM(C73:C82)</f>
        <v>31724318.07</v>
      </c>
      <c r="D83" s="96">
        <f>SUM(D74:D82)</f>
        <v>9682933.25</v>
      </c>
      <c r="E83" s="96">
        <f>SUM(E74:E82)</f>
        <v>12158921.57</v>
      </c>
      <c r="F83" s="96">
        <f>SUM(C83:E83)</f>
        <v>53566172.890000001</v>
      </c>
      <c r="G83" s="96">
        <f t="shared" si="3"/>
        <v>21841854.82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21841854.82</v>
      </c>
      <c r="E85" s="96"/>
      <c r="F85" s="96"/>
      <c r="G85" s="96"/>
    </row>
    <row r="105" spans="2:7" s="104" customFormat="1" x14ac:dyDescent="0.2">
      <c r="B105" s="90"/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s="104" customFormat="1" x14ac:dyDescent="0.2">
      <c r="B106" s="90"/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s="104" customFormat="1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s="104" customFormat="1" x14ac:dyDescent="0.2">
      <c r="B108" s="90" t="s">
        <v>30</v>
      </c>
      <c r="C108" s="102">
        <f t="shared" ref="C108:E115" si="4">ROUND(C74,0)</f>
        <v>2333786</v>
      </c>
      <c r="D108" s="102">
        <f t="shared" si="4"/>
        <v>699450</v>
      </c>
      <c r="E108" s="102">
        <f t="shared" si="4"/>
        <v>935265</v>
      </c>
      <c r="F108" s="102">
        <f>SUM(C108:E108)</f>
        <v>3968501</v>
      </c>
      <c r="G108" s="102">
        <f>SUM(D108:E108)</f>
        <v>1634715</v>
      </c>
    </row>
    <row r="109" spans="2:7" s="104" customFormat="1" x14ac:dyDescent="0.2">
      <c r="B109" s="90" t="s">
        <v>31</v>
      </c>
      <c r="C109" s="102">
        <f t="shared" si="4"/>
        <v>2602444</v>
      </c>
      <c r="D109" s="102">
        <f t="shared" si="4"/>
        <v>787535</v>
      </c>
      <c r="E109" s="102">
        <f t="shared" si="4"/>
        <v>1018946</v>
      </c>
      <c r="F109" s="102">
        <f t="shared" ref="F109:F115" si="5">SUM(C109:E109)</f>
        <v>4408925</v>
      </c>
      <c r="G109" s="102">
        <f t="shared" ref="G109:G115" si="6">SUM(D109:E109)</f>
        <v>1806481</v>
      </c>
    </row>
    <row r="110" spans="2:7" s="104" customFormat="1" x14ac:dyDescent="0.2">
      <c r="B110" s="90" t="s">
        <v>32</v>
      </c>
      <c r="C110" s="102">
        <f t="shared" si="4"/>
        <v>1850285</v>
      </c>
      <c r="D110" s="105">
        <v>540926</v>
      </c>
      <c r="E110" s="102">
        <f t="shared" si="4"/>
        <v>784667</v>
      </c>
      <c r="F110" s="102">
        <f t="shared" si="5"/>
        <v>3175878</v>
      </c>
      <c r="G110" s="102">
        <f t="shared" si="6"/>
        <v>1325593</v>
      </c>
    </row>
    <row r="111" spans="2:7" s="104" customFormat="1" x14ac:dyDescent="0.2">
      <c r="B111" s="90" t="s">
        <v>33</v>
      </c>
      <c r="C111" s="102">
        <f t="shared" si="4"/>
        <v>2365596</v>
      </c>
      <c r="D111" s="102">
        <f t="shared" si="4"/>
        <v>697116</v>
      </c>
      <c r="E111" s="102">
        <f>ROUND(E77,0)</f>
        <v>985634</v>
      </c>
      <c r="F111" s="102">
        <f t="shared" si="5"/>
        <v>4048346</v>
      </c>
      <c r="G111" s="102">
        <f t="shared" si="6"/>
        <v>1682750</v>
      </c>
    </row>
    <row r="112" spans="2:7" s="104" customFormat="1" x14ac:dyDescent="0.2">
      <c r="B112" s="90" t="s">
        <v>34</v>
      </c>
      <c r="C112" s="102">
        <f t="shared" si="4"/>
        <v>452836</v>
      </c>
      <c r="D112" s="102">
        <f t="shared" si="4"/>
        <v>82745</v>
      </c>
      <c r="E112" s="102">
        <f>ROUND(E78,0)</f>
        <v>349396</v>
      </c>
      <c r="F112" s="102">
        <f t="shared" si="5"/>
        <v>884977</v>
      </c>
      <c r="G112" s="102">
        <f t="shared" si="6"/>
        <v>432141</v>
      </c>
    </row>
    <row r="113" spans="2:7" s="104" customFormat="1" x14ac:dyDescent="0.2">
      <c r="B113" s="90" t="s">
        <v>35</v>
      </c>
      <c r="C113" s="102">
        <f t="shared" si="4"/>
        <v>4937964</v>
      </c>
      <c r="D113" s="102">
        <f t="shared" si="4"/>
        <v>1421828</v>
      </c>
      <c r="E113" s="102">
        <f>ROUND(E79,0)</f>
        <v>2163099</v>
      </c>
      <c r="F113" s="102">
        <f t="shared" si="5"/>
        <v>8522891</v>
      </c>
      <c r="G113" s="102">
        <f t="shared" si="6"/>
        <v>3584927</v>
      </c>
    </row>
    <row r="114" spans="2:7" s="104" customFormat="1" x14ac:dyDescent="0.2">
      <c r="B114" s="90" t="s">
        <v>36</v>
      </c>
      <c r="C114" s="102">
        <f t="shared" si="4"/>
        <v>8532008</v>
      </c>
      <c r="D114" s="102">
        <f t="shared" si="4"/>
        <v>2683190</v>
      </c>
      <c r="E114" s="102">
        <f>ROUND(E80,0)</f>
        <v>3019491</v>
      </c>
      <c r="F114" s="102">
        <f t="shared" si="5"/>
        <v>14234689</v>
      </c>
      <c r="G114" s="102">
        <f t="shared" si="6"/>
        <v>5702681</v>
      </c>
    </row>
    <row r="115" spans="2:7" s="104" customFormat="1" x14ac:dyDescent="0.2">
      <c r="B115" s="90" t="s">
        <v>37</v>
      </c>
      <c r="C115" s="102">
        <f t="shared" si="4"/>
        <v>8649399</v>
      </c>
      <c r="D115" s="102">
        <f t="shared" si="4"/>
        <v>2770143</v>
      </c>
      <c r="E115" s="105">
        <v>2902424</v>
      </c>
      <c r="F115" s="102">
        <f t="shared" si="5"/>
        <v>14321966</v>
      </c>
      <c r="G115" s="102">
        <f t="shared" si="6"/>
        <v>5672567</v>
      </c>
    </row>
    <row r="116" spans="2:7" s="104" customFormat="1" x14ac:dyDescent="0.2">
      <c r="B116" s="90"/>
      <c r="C116" s="102"/>
      <c r="D116" s="102"/>
      <c r="E116" s="102"/>
      <c r="F116" s="102">
        <f>SUM(F107:F115)</f>
        <v>53566173</v>
      </c>
      <c r="G116" s="102"/>
    </row>
    <row r="117" spans="2:7" s="104" customFormat="1" x14ac:dyDescent="0.2">
      <c r="B117" s="90" t="s">
        <v>3</v>
      </c>
      <c r="C117" s="102">
        <f>SUM(C107:C116)</f>
        <v>31724318</v>
      </c>
      <c r="D117" s="102">
        <f>SUM(D107:D116)</f>
        <v>9682933</v>
      </c>
      <c r="E117" s="102">
        <f>SUM(E108:E115)</f>
        <v>12158922</v>
      </c>
      <c r="F117" s="102">
        <f>SUM(C117:E117)</f>
        <v>53566173</v>
      </c>
      <c r="G117" s="102">
        <f>SUM(G107:G116)</f>
        <v>21841855</v>
      </c>
    </row>
    <row r="118" spans="2:7" s="104" customFormat="1" x14ac:dyDescent="0.2">
      <c r="B118" s="90"/>
      <c r="C118" s="102"/>
      <c r="D118" s="102"/>
      <c r="E118" s="102"/>
      <c r="F118" s="102"/>
      <c r="G118" s="102"/>
    </row>
    <row r="119" spans="2:7" s="104" customFormat="1" x14ac:dyDescent="0.2">
      <c r="B119" s="90"/>
      <c r="C119" s="102"/>
      <c r="D119" s="102">
        <f>SUM(D117:E117)</f>
        <v>21841855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r:id="rId1"/>
  <headerFooter alignWithMargins="0">
    <oddHeader xml:space="preserve">&amp;LSPIELBANKABGABE&amp;CAufgliederung des Jahreserfolges 2015
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57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2093892.25</v>
      </c>
      <c r="G8" s="96">
        <f>ROUND(I8*D8,2)</f>
        <v>686522.05</v>
      </c>
      <c r="H8" s="96">
        <f>ROUND(I8*E8,2)</f>
        <v>652195.94999999995</v>
      </c>
      <c r="I8" s="96">
        <f>IF(I9-725000&gt;0,I9-725000,0)</f>
        <v>3432610.25</v>
      </c>
      <c r="J8" s="96">
        <f t="shared" ref="J8:J31" si="0">SUM(G8:H8)</f>
        <v>1338718</v>
      </c>
    </row>
    <row r="9" spans="1:10" s="93" customFormat="1" x14ac:dyDescent="0.2">
      <c r="B9" s="97" t="s">
        <v>9</v>
      </c>
      <c r="F9" s="98">
        <f>SUM(F7:F8)</f>
        <v>2449142.25</v>
      </c>
      <c r="G9" s="98">
        <f>SUM(G7:G8)</f>
        <v>737272.05</v>
      </c>
      <c r="H9" s="98">
        <f>SUM(H7:H8)</f>
        <v>971195.95</v>
      </c>
      <c r="I9" s="98">
        <v>4157610.25</v>
      </c>
      <c r="J9" s="98">
        <f t="shared" si="0"/>
        <v>1708468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 t="shared" si="0"/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1820759.42</v>
      </c>
      <c r="G12" s="96">
        <f>ROUND(I12*D12,2)</f>
        <v>596970.30000000005</v>
      </c>
      <c r="H12" s="96">
        <f>ROUND(I12*E12,2)</f>
        <v>567121.79</v>
      </c>
      <c r="I12" s="96">
        <f>IF(I13-725000&gt;0,I13-725000,0)</f>
        <v>2984851.51</v>
      </c>
      <c r="J12" s="96">
        <f t="shared" si="0"/>
        <v>1164092.0900000001</v>
      </c>
    </row>
    <row r="13" spans="1:10" s="93" customFormat="1" x14ac:dyDescent="0.2">
      <c r="B13" s="97" t="s">
        <v>9</v>
      </c>
      <c r="F13" s="98">
        <f>SUM(F11:F12)</f>
        <v>2176009.42</v>
      </c>
      <c r="G13" s="98">
        <f>SUM(G11:G12)</f>
        <v>647720.30000000005</v>
      </c>
      <c r="H13" s="98">
        <f>SUM(H11:H12)</f>
        <v>886121.79</v>
      </c>
      <c r="I13" s="98">
        <v>3709851.51</v>
      </c>
      <c r="J13" s="98">
        <f t="shared" si="0"/>
        <v>1533842.09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 t="shared" si="0"/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1265260.01</v>
      </c>
      <c r="G16" s="106">
        <v>414839.34</v>
      </c>
      <c r="H16" s="96">
        <f>ROUND(I16*E16,2)</f>
        <v>394097.38</v>
      </c>
      <c r="I16" s="96">
        <f>IF(I17-725000&gt;0,I17-725000,0)</f>
        <v>2074196.73</v>
      </c>
      <c r="J16" s="96">
        <f t="shared" si="0"/>
        <v>808936.72</v>
      </c>
    </row>
    <row r="17" spans="1:10" s="93" customFormat="1" ht="12.75" customHeight="1" x14ac:dyDescent="0.2">
      <c r="B17" s="97" t="s">
        <v>9</v>
      </c>
      <c r="F17" s="98">
        <f>SUM(F15:F16)</f>
        <v>1620510.01</v>
      </c>
      <c r="G17" s="98">
        <f>SUM(G15:G16)</f>
        <v>465589.34</v>
      </c>
      <c r="H17" s="98">
        <f>SUM(H15:H16)</f>
        <v>713097.38</v>
      </c>
      <c r="I17" s="98">
        <v>2799196.73</v>
      </c>
      <c r="J17" s="98">
        <f t="shared" si="0"/>
        <v>1178686.72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56</v>
      </c>
      <c r="C19" s="95">
        <v>0.49</v>
      </c>
      <c r="D19" s="95">
        <v>7.0000000000000007E-2</v>
      </c>
      <c r="E19" s="95">
        <v>0.44</v>
      </c>
      <c r="F19" s="96">
        <f>ROUND(I19*C19,2)</f>
        <v>355250</v>
      </c>
      <c r="G19" s="96">
        <f>ROUND(I19*D19,2)</f>
        <v>50750</v>
      </c>
      <c r="H19" s="96">
        <f>ROUND(I19*E19,2)</f>
        <v>319000</v>
      </c>
      <c r="I19" s="96">
        <f>IF(I21&gt;725000,725000,I21)</f>
        <v>725000</v>
      </c>
      <c r="J19" s="96">
        <f t="shared" si="0"/>
        <v>369750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ROUND(I20*C20,2)</f>
        <v>6787.88</v>
      </c>
      <c r="G20" s="96">
        <f>ROUND(I20*D20,2)</f>
        <v>2225.5300000000002</v>
      </c>
      <c r="H20" s="96">
        <f>ROUND(I20*E20,2)</f>
        <v>2114.2600000000002</v>
      </c>
      <c r="I20" s="96">
        <f>IF(I21-725000&gt;0,I21-725000,0)</f>
        <v>11127.670000000042</v>
      </c>
      <c r="J20" s="96">
        <f t="shared" si="0"/>
        <v>4339.7900000000009</v>
      </c>
    </row>
    <row r="21" spans="1:10" s="99" customFormat="1" x14ac:dyDescent="0.2">
      <c r="B21" s="100" t="s">
        <v>9</v>
      </c>
      <c r="F21" s="101">
        <f>SUM(F19:F20)</f>
        <v>362037.88</v>
      </c>
      <c r="G21" s="101">
        <f>SUM(G19:G20)</f>
        <v>52975.53</v>
      </c>
      <c r="H21" s="101">
        <f>SUM(H19:H20)</f>
        <v>321114.26</v>
      </c>
      <c r="I21" s="101">
        <v>736127.67</v>
      </c>
      <c r="J21" s="96">
        <f t="shared" si="0"/>
        <v>374089.79000000004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 t="shared" si="0"/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1820626.76</v>
      </c>
      <c r="G24" s="96">
        <f>ROUND(I24*D24,2)</f>
        <v>596926.81000000006</v>
      </c>
      <c r="H24" s="96">
        <f>ROUND(I24*E24,2)</f>
        <v>567080.47</v>
      </c>
      <c r="I24" s="96">
        <f>IF(I25-725000&gt;0,I25-725000,0)</f>
        <v>2984634.04</v>
      </c>
      <c r="J24" s="96">
        <f t="shared" si="0"/>
        <v>1164007.28</v>
      </c>
    </row>
    <row r="25" spans="1:10" s="99" customFormat="1" x14ac:dyDescent="0.2">
      <c r="B25" s="100" t="s">
        <v>9</v>
      </c>
      <c r="F25" s="101">
        <f>SUM(F23:F24)</f>
        <v>2175876.7599999998</v>
      </c>
      <c r="G25" s="101">
        <f>SUM(G23:G24)</f>
        <v>647676.81000000006</v>
      </c>
      <c r="H25" s="101">
        <f>SUM(H23:H24)</f>
        <v>886080.47</v>
      </c>
      <c r="I25" s="101">
        <v>3709634.04</v>
      </c>
      <c r="J25" s="96">
        <f t="shared" si="0"/>
        <v>1533757.28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2537914.6399999997</v>
      </c>
      <c r="G27" s="98">
        <f>SUM(G21,G25)</f>
        <v>700652.34000000008</v>
      </c>
      <c r="H27" s="98">
        <f>SUM(H21,H25)</f>
        <v>1207194.73</v>
      </c>
      <c r="I27" s="98">
        <f>SUM(F27:H27)</f>
        <v>4445761.709999999</v>
      </c>
      <c r="J27" s="98">
        <f t="shared" si="0"/>
        <v>1907847.07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ROUND(I29*C29,0)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 t="shared" si="0"/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228594.91</v>
      </c>
      <c r="G30" s="96">
        <f>ROUND(I30*D30,2)</f>
        <v>74949.149999999994</v>
      </c>
      <c r="H30" s="96">
        <f>ROUND(I30*E30,2)</f>
        <v>71201.69</v>
      </c>
      <c r="I30" s="96">
        <f>IF(I31-725000&gt;0,I31-725000,0)</f>
        <v>374745.75</v>
      </c>
      <c r="J30" s="96">
        <f t="shared" si="0"/>
        <v>146150.84</v>
      </c>
    </row>
    <row r="31" spans="1:10" s="93" customFormat="1" x14ac:dyDescent="0.2">
      <c r="B31" s="97" t="s">
        <v>9</v>
      </c>
      <c r="F31" s="98">
        <f>SUM(F29:F30)</f>
        <v>583844.91</v>
      </c>
      <c r="G31" s="98">
        <f>SUM(G29:G30)</f>
        <v>125699.15</v>
      </c>
      <c r="H31" s="98">
        <f>SUM(H29:H30)</f>
        <v>390201.69</v>
      </c>
      <c r="I31" s="98">
        <v>1099745.75</v>
      </c>
      <c r="J31" s="98">
        <f t="shared" si="0"/>
        <v>515900.83999999997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 t="shared" ref="J41:J67" si="1"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2124571.79</v>
      </c>
      <c r="G42" s="96">
        <f>ROUND(I42*D42,2)</f>
        <v>696580.91</v>
      </c>
      <c r="H42" s="96">
        <f>ROUND(I42*E42,2)</f>
        <v>661751.87</v>
      </c>
      <c r="I42" s="96">
        <f>IF(I43-725000&gt;0,I43-725000,0)</f>
        <v>3482904.5700000003</v>
      </c>
      <c r="J42" s="96">
        <f t="shared" si="1"/>
        <v>1358332.78</v>
      </c>
    </row>
    <row r="43" spans="1:10" s="99" customFormat="1" x14ac:dyDescent="0.2">
      <c r="B43" s="100" t="s">
        <v>9</v>
      </c>
      <c r="F43" s="101">
        <f>SUM(F41:F42)</f>
        <v>2479821.79</v>
      </c>
      <c r="G43" s="101">
        <f>SUM(G41:G42)</f>
        <v>747330.91</v>
      </c>
      <c r="H43" s="101">
        <f>SUM(H41:H42)</f>
        <v>980751.87</v>
      </c>
      <c r="I43" s="101">
        <v>4207904.57</v>
      </c>
      <c r="J43" s="96">
        <f t="shared" si="1"/>
        <v>1728082.78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 t="shared" si="1"/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534567.32999999996</v>
      </c>
      <c r="G46" s="106">
        <v>175267.97</v>
      </c>
      <c r="H46" s="96">
        <f>ROUND(I46*E46,2)</f>
        <v>166504.57999999999</v>
      </c>
      <c r="I46" s="96">
        <f>IF(I47-725000&gt;0,I47-725000,0)</f>
        <v>876339.87999999989</v>
      </c>
      <c r="J46" s="96">
        <f t="shared" si="1"/>
        <v>341772.55</v>
      </c>
    </row>
    <row r="47" spans="1:10" s="99" customFormat="1" x14ac:dyDescent="0.2">
      <c r="B47" s="100" t="s">
        <v>9</v>
      </c>
      <c r="F47" s="101">
        <f>SUM(F45:F46)</f>
        <v>889817.33</v>
      </c>
      <c r="G47" s="101">
        <f>SUM(G45:G46)</f>
        <v>226017.97</v>
      </c>
      <c r="H47" s="101">
        <f>SUM(H45:H46)</f>
        <v>485504.57999999996</v>
      </c>
      <c r="I47" s="101">
        <v>1601339.88</v>
      </c>
      <c r="J47" s="96">
        <f t="shared" si="1"/>
        <v>711522.54999999993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 t="shared" si="1"/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1245842.96</v>
      </c>
      <c r="G50" s="96">
        <f>ROUND(I50*D50,2)</f>
        <v>408473.1</v>
      </c>
      <c r="H50" s="96">
        <f>ROUND(I50*E50,2)</f>
        <v>388049.45</v>
      </c>
      <c r="I50" s="96">
        <f>IF(I51-725000&gt;0,I51-725000,0)</f>
        <v>2042365.5099999998</v>
      </c>
      <c r="J50" s="96">
        <f t="shared" si="1"/>
        <v>796522.55</v>
      </c>
    </row>
    <row r="51" spans="1:10" s="99" customFormat="1" x14ac:dyDescent="0.2">
      <c r="B51" s="100" t="s">
        <v>9</v>
      </c>
      <c r="F51" s="101">
        <f>SUM(F49:F50)</f>
        <v>1601092.96</v>
      </c>
      <c r="G51" s="101">
        <f>SUM(G49:G50)</f>
        <v>459223.1</v>
      </c>
      <c r="H51" s="101">
        <f>SUM(H49:H50)</f>
        <v>707049.45</v>
      </c>
      <c r="I51" s="101">
        <v>2767365.51</v>
      </c>
      <c r="J51" s="96">
        <f t="shared" si="1"/>
        <v>1166272.5499999998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4970732.08</v>
      </c>
      <c r="G53" s="98">
        <f>SUM(G43,G47,G51)</f>
        <v>1432571.98</v>
      </c>
      <c r="H53" s="98">
        <f>SUM(H43,H47,H51)</f>
        <v>2173305.9</v>
      </c>
      <c r="I53" s="98">
        <f>SUM(F53:H53)</f>
        <v>8576609.9600000009</v>
      </c>
      <c r="J53" s="98">
        <f t="shared" si="1"/>
        <v>3605877.88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 t="shared" si="1"/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8446816.1099999994</v>
      </c>
      <c r="G56" s="96">
        <f>ROUND(I56*D56,2)</f>
        <v>2769447.91</v>
      </c>
      <c r="H56" s="96">
        <f>ROUND(I56*E56,2)</f>
        <v>2630975.5099999998</v>
      </c>
      <c r="I56" s="96">
        <f>IF(I57-725000&gt;0,I57-725000,0)</f>
        <v>13847239.529999999</v>
      </c>
      <c r="J56" s="96">
        <f t="shared" si="1"/>
        <v>5400423.4199999999</v>
      </c>
    </row>
    <row r="57" spans="1:10" s="99" customFormat="1" x14ac:dyDescent="0.2">
      <c r="B57" s="100" t="s">
        <v>9</v>
      </c>
      <c r="F57" s="101">
        <f>SUM(F55:F56)</f>
        <v>8802066.1099999994</v>
      </c>
      <c r="G57" s="101">
        <f>SUM(G55:G56)</f>
        <v>2820197.91</v>
      </c>
      <c r="H57" s="101">
        <f>SUM(H55:H56)</f>
        <v>2949975.51</v>
      </c>
      <c r="I57" s="101">
        <v>14572239.529999999</v>
      </c>
      <c r="J57" s="96">
        <f t="shared" si="1"/>
        <v>5770173.4199999999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263299.92</v>
      </c>
      <c r="G59" s="96">
        <f>ROUND(I59*D59,2)</f>
        <v>37614.269999999997</v>
      </c>
      <c r="H59" s="96">
        <f>ROUND(I59*E59,2)</f>
        <v>236432.58</v>
      </c>
      <c r="I59" s="96">
        <f>IF(I61&gt;725000,725000,I61)</f>
        <v>537346.77</v>
      </c>
      <c r="J59" s="96">
        <f t="shared" si="1"/>
        <v>274046.84999999998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 t="shared" si="1"/>
        <v>0</v>
      </c>
    </row>
    <row r="61" spans="1:10" s="99" customFormat="1" x14ac:dyDescent="0.2">
      <c r="B61" s="100" t="s">
        <v>9</v>
      </c>
      <c r="F61" s="101">
        <f>SUM(F59:F60)</f>
        <v>263299.92</v>
      </c>
      <c r="G61" s="101">
        <f>SUM(G59:G60)</f>
        <v>37614.269999999997</v>
      </c>
      <c r="H61" s="101">
        <f>SUM(H59:H60)</f>
        <v>236432.58</v>
      </c>
      <c r="I61" s="101">
        <v>537346.77</v>
      </c>
      <c r="J61" s="96">
        <f t="shared" si="1"/>
        <v>274046.84999999998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9065366.0299999993</v>
      </c>
      <c r="G63" s="98">
        <f>SUM(G57,G61)</f>
        <v>2857812.18</v>
      </c>
      <c r="H63" s="98">
        <f>SUM(H57,H61)</f>
        <v>3186408.09</v>
      </c>
      <c r="I63" s="98">
        <f>SUM(F63:H63)</f>
        <v>15109586.299999999</v>
      </c>
      <c r="J63" s="98">
        <f t="shared" si="1"/>
        <v>6044220.2699999996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 t="shared" si="1"/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10520717.82</v>
      </c>
      <c r="G66" s="96">
        <f>ROUND(I66*D66,2)</f>
        <v>3449415.6800000002</v>
      </c>
      <c r="H66" s="96">
        <f>ROUND(I66*E66,2)</f>
        <v>3276944.9</v>
      </c>
      <c r="I66" s="96">
        <f>IF(I67-725000&gt;0,I67-725000,0)</f>
        <v>17247078.399999999</v>
      </c>
      <c r="J66" s="96">
        <f t="shared" si="1"/>
        <v>6726360.5800000001</v>
      </c>
    </row>
    <row r="67" spans="1:10" s="93" customFormat="1" x14ac:dyDescent="0.2">
      <c r="B67" s="97" t="s">
        <v>9</v>
      </c>
      <c r="F67" s="98">
        <f>SUM(F65:F66)</f>
        <v>10875967.82</v>
      </c>
      <c r="G67" s="98">
        <f>SUM(G65:G66)</f>
        <v>3500165.68</v>
      </c>
      <c r="H67" s="98">
        <f>SUM(H65:H66)</f>
        <v>3595944.9</v>
      </c>
      <c r="I67" s="98">
        <v>17972078.399999999</v>
      </c>
      <c r="J67" s="98">
        <f t="shared" si="1"/>
        <v>7096110.5800000001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2449142.25</v>
      </c>
      <c r="D74" s="96">
        <f>G9</f>
        <v>737272.05</v>
      </c>
      <c r="E74" s="96">
        <f>H9</f>
        <v>971195.95</v>
      </c>
      <c r="F74" s="96">
        <f t="shared" ref="F74:F81" si="2">SUM(C74:E74)</f>
        <v>4157610.25</v>
      </c>
      <c r="G74" s="96">
        <f>SUM(D74:E74)</f>
        <v>1708468</v>
      </c>
    </row>
    <row r="75" spans="1:10" x14ac:dyDescent="0.2">
      <c r="B75" s="90" t="s">
        <v>31</v>
      </c>
      <c r="C75" s="96">
        <f>F13</f>
        <v>2176009.42</v>
      </c>
      <c r="D75" s="96">
        <f>G13</f>
        <v>647720.30000000005</v>
      </c>
      <c r="E75" s="96">
        <f>H13</f>
        <v>886121.79</v>
      </c>
      <c r="F75" s="96">
        <f t="shared" si="2"/>
        <v>3709851.51</v>
      </c>
      <c r="G75" s="96">
        <f t="shared" ref="G75:G83" si="3">SUM(D75:E75)</f>
        <v>1533842.09</v>
      </c>
    </row>
    <row r="76" spans="1:10" x14ac:dyDescent="0.2">
      <c r="B76" s="90" t="s">
        <v>32</v>
      </c>
      <c r="C76" s="96">
        <f>F17</f>
        <v>1620510.01</v>
      </c>
      <c r="D76" s="96">
        <f>G17</f>
        <v>465589.34</v>
      </c>
      <c r="E76" s="96">
        <f>H17</f>
        <v>713097.38</v>
      </c>
      <c r="F76" s="96">
        <f t="shared" si="2"/>
        <v>2799196.73</v>
      </c>
      <c r="G76" s="96">
        <f t="shared" si="3"/>
        <v>1178686.72</v>
      </c>
    </row>
    <row r="77" spans="1:10" x14ac:dyDescent="0.2">
      <c r="B77" s="90" t="s">
        <v>33</v>
      </c>
      <c r="C77" s="96">
        <f>F27</f>
        <v>2537914.6399999997</v>
      </c>
      <c r="D77" s="96">
        <f>G27</f>
        <v>700652.34000000008</v>
      </c>
      <c r="E77" s="96">
        <f>H27</f>
        <v>1207194.73</v>
      </c>
      <c r="F77" s="96">
        <f t="shared" si="2"/>
        <v>4445761.709999999</v>
      </c>
      <c r="G77" s="96">
        <f t="shared" si="3"/>
        <v>1907847.07</v>
      </c>
    </row>
    <row r="78" spans="1:10" x14ac:dyDescent="0.2">
      <c r="B78" s="90" t="s">
        <v>34</v>
      </c>
      <c r="C78" s="96">
        <f>F31</f>
        <v>583844.91</v>
      </c>
      <c r="D78" s="96">
        <f>G31</f>
        <v>125699.15</v>
      </c>
      <c r="E78" s="96">
        <f>H31</f>
        <v>390201.69</v>
      </c>
      <c r="F78" s="96">
        <f t="shared" si="2"/>
        <v>1099745.75</v>
      </c>
      <c r="G78" s="96">
        <f t="shared" si="3"/>
        <v>515900.83999999997</v>
      </c>
    </row>
    <row r="79" spans="1:10" x14ac:dyDescent="0.2">
      <c r="B79" s="90" t="s">
        <v>35</v>
      </c>
      <c r="C79" s="96">
        <f>F53</f>
        <v>4970732.08</v>
      </c>
      <c r="D79" s="96">
        <f>G53</f>
        <v>1432571.98</v>
      </c>
      <c r="E79" s="96">
        <f>H53</f>
        <v>2173305.9</v>
      </c>
      <c r="F79" s="96">
        <f t="shared" si="2"/>
        <v>8576609.9600000009</v>
      </c>
      <c r="G79" s="96">
        <f t="shared" si="3"/>
        <v>3605877.88</v>
      </c>
    </row>
    <row r="80" spans="1:10" x14ac:dyDescent="0.2">
      <c r="B80" s="90" t="s">
        <v>36</v>
      </c>
      <c r="C80" s="96">
        <f>F63</f>
        <v>9065366.0299999993</v>
      </c>
      <c r="D80" s="96">
        <f>G63</f>
        <v>2857812.18</v>
      </c>
      <c r="E80" s="96">
        <f>H63</f>
        <v>3186408.09</v>
      </c>
      <c r="F80" s="96">
        <f t="shared" si="2"/>
        <v>15109586.299999999</v>
      </c>
      <c r="G80" s="96">
        <f t="shared" si="3"/>
        <v>6044220.2699999996</v>
      </c>
    </row>
    <row r="81" spans="2:7" x14ac:dyDescent="0.2">
      <c r="B81" s="90" t="s">
        <v>37</v>
      </c>
      <c r="C81" s="96">
        <f>F67</f>
        <v>10875967.82</v>
      </c>
      <c r="D81" s="96">
        <f>G67</f>
        <v>3500165.68</v>
      </c>
      <c r="E81" s="96">
        <f>H67</f>
        <v>3595944.9</v>
      </c>
      <c r="F81" s="96">
        <f t="shared" si="2"/>
        <v>17972078.399999999</v>
      </c>
      <c r="G81" s="96">
        <f t="shared" si="3"/>
        <v>7096110.5800000001</v>
      </c>
    </row>
    <row r="82" spans="2:7" x14ac:dyDescent="0.2">
      <c r="C82" s="96"/>
      <c r="D82" s="96"/>
      <c r="E82" s="96"/>
      <c r="F82" s="96">
        <f>SUM(F74:F81)</f>
        <v>57870440.609999999</v>
      </c>
      <c r="G82" s="96"/>
    </row>
    <row r="83" spans="2:7" x14ac:dyDescent="0.2">
      <c r="B83" s="90" t="s">
        <v>3</v>
      </c>
      <c r="C83" s="96">
        <f>SUM(C73:C82)</f>
        <v>34279487.159999996</v>
      </c>
      <c r="D83" s="96">
        <f>SUM(D74:D82)</f>
        <v>10467483.02</v>
      </c>
      <c r="E83" s="96">
        <f>SUM(E74:E82)</f>
        <v>13123470.43</v>
      </c>
      <c r="F83" s="96">
        <f>SUM(C83:E83)</f>
        <v>57870440.609999992</v>
      </c>
      <c r="G83" s="96">
        <f t="shared" si="3"/>
        <v>23590953.449999999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23590953.449999999</v>
      </c>
      <c r="E85" s="96"/>
      <c r="F85" s="96"/>
      <c r="G85" s="96"/>
    </row>
    <row r="105" spans="2:7" s="104" customFormat="1" x14ac:dyDescent="0.2">
      <c r="B105" s="90"/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s="104" customFormat="1" x14ac:dyDescent="0.2">
      <c r="B106" s="90"/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s="104" customFormat="1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s="104" customFormat="1" x14ac:dyDescent="0.2">
      <c r="B108" s="90" t="s">
        <v>30</v>
      </c>
      <c r="C108" s="102">
        <f t="shared" ref="C108:E115" si="4">ROUND(C74,0)</f>
        <v>2449142</v>
      </c>
      <c r="D108" s="102">
        <f t="shared" si="4"/>
        <v>737272</v>
      </c>
      <c r="E108" s="102">
        <f t="shared" si="4"/>
        <v>971196</v>
      </c>
      <c r="F108" s="102">
        <f>SUM(C108:E108)</f>
        <v>4157610</v>
      </c>
      <c r="G108" s="102">
        <f>SUM(D108:E108)</f>
        <v>1708468</v>
      </c>
    </row>
    <row r="109" spans="2:7" s="104" customFormat="1" x14ac:dyDescent="0.2">
      <c r="B109" s="90" t="s">
        <v>31</v>
      </c>
      <c r="C109" s="102">
        <f t="shared" si="4"/>
        <v>2176009</v>
      </c>
      <c r="D109" s="102">
        <f t="shared" si="4"/>
        <v>647720</v>
      </c>
      <c r="E109" s="102">
        <f t="shared" si="4"/>
        <v>886122</v>
      </c>
      <c r="F109" s="102">
        <f t="shared" ref="F109:F115" si="5">SUM(C109:E109)</f>
        <v>3709851</v>
      </c>
      <c r="G109" s="102">
        <f t="shared" ref="G109:G115" si="6">SUM(D109:E109)</f>
        <v>1533842</v>
      </c>
    </row>
    <row r="110" spans="2:7" s="104" customFormat="1" x14ac:dyDescent="0.2">
      <c r="B110" s="90" t="s">
        <v>32</v>
      </c>
      <c r="C110" s="102">
        <f t="shared" si="4"/>
        <v>1620510</v>
      </c>
      <c r="D110" s="105">
        <v>465590</v>
      </c>
      <c r="E110" s="102">
        <f t="shared" si="4"/>
        <v>713097</v>
      </c>
      <c r="F110" s="102">
        <f t="shared" si="5"/>
        <v>2799197</v>
      </c>
      <c r="G110" s="102">
        <f t="shared" si="6"/>
        <v>1178687</v>
      </c>
    </row>
    <row r="111" spans="2:7" s="104" customFormat="1" x14ac:dyDescent="0.2">
      <c r="B111" s="90" t="s">
        <v>33</v>
      </c>
      <c r="C111" s="102">
        <f t="shared" si="4"/>
        <v>2537915</v>
      </c>
      <c r="D111" s="102">
        <f t="shared" si="4"/>
        <v>700652</v>
      </c>
      <c r="E111" s="102">
        <f>ROUND(E77,0)</f>
        <v>1207195</v>
      </c>
      <c r="F111" s="102">
        <f t="shared" si="5"/>
        <v>4445762</v>
      </c>
      <c r="G111" s="102">
        <f t="shared" si="6"/>
        <v>1907847</v>
      </c>
    </row>
    <row r="112" spans="2:7" s="104" customFormat="1" x14ac:dyDescent="0.2">
      <c r="B112" s="90" t="s">
        <v>34</v>
      </c>
      <c r="C112" s="102">
        <f t="shared" si="4"/>
        <v>583845</v>
      </c>
      <c r="D112" s="102">
        <f t="shared" si="4"/>
        <v>125699</v>
      </c>
      <c r="E112" s="102">
        <f>ROUND(E78,0)</f>
        <v>390202</v>
      </c>
      <c r="F112" s="102">
        <f t="shared" si="5"/>
        <v>1099746</v>
      </c>
      <c r="G112" s="102">
        <f t="shared" si="6"/>
        <v>515901</v>
      </c>
    </row>
    <row r="113" spans="2:7" s="104" customFormat="1" x14ac:dyDescent="0.2">
      <c r="B113" s="90" t="s">
        <v>35</v>
      </c>
      <c r="C113" s="102">
        <f t="shared" si="4"/>
        <v>4970732</v>
      </c>
      <c r="D113" s="102">
        <f t="shared" si="4"/>
        <v>1432572</v>
      </c>
      <c r="E113" s="102">
        <f>ROUND(E79,0)</f>
        <v>2173306</v>
      </c>
      <c r="F113" s="102">
        <f t="shared" si="5"/>
        <v>8576610</v>
      </c>
      <c r="G113" s="102">
        <f t="shared" si="6"/>
        <v>3605878</v>
      </c>
    </row>
    <row r="114" spans="2:7" s="104" customFormat="1" x14ac:dyDescent="0.2">
      <c r="B114" s="90" t="s">
        <v>36</v>
      </c>
      <c r="C114" s="102">
        <f t="shared" si="4"/>
        <v>9065366</v>
      </c>
      <c r="D114" s="102">
        <f t="shared" si="4"/>
        <v>2857812</v>
      </c>
      <c r="E114" s="102">
        <f>ROUND(E80,0)</f>
        <v>3186408</v>
      </c>
      <c r="F114" s="102">
        <f t="shared" si="5"/>
        <v>15109586</v>
      </c>
      <c r="G114" s="102">
        <f t="shared" si="6"/>
        <v>6044220</v>
      </c>
    </row>
    <row r="115" spans="2:7" s="104" customFormat="1" x14ac:dyDescent="0.2">
      <c r="B115" s="90" t="s">
        <v>37</v>
      </c>
      <c r="C115" s="102">
        <f t="shared" si="4"/>
        <v>10875968</v>
      </c>
      <c r="D115" s="102">
        <f t="shared" si="4"/>
        <v>3500166</v>
      </c>
      <c r="E115" s="102">
        <f>ROUND(E81,0)</f>
        <v>3595945</v>
      </c>
      <c r="F115" s="102">
        <f t="shared" si="5"/>
        <v>17972079</v>
      </c>
      <c r="G115" s="102">
        <f t="shared" si="6"/>
        <v>7096111</v>
      </c>
    </row>
    <row r="116" spans="2:7" s="104" customFormat="1" x14ac:dyDescent="0.2">
      <c r="B116" s="90"/>
      <c r="C116" s="102"/>
      <c r="D116" s="102"/>
      <c r="E116" s="102"/>
      <c r="F116" s="102">
        <f>SUM(F107:F115)</f>
        <v>57870441</v>
      </c>
      <c r="G116" s="102"/>
    </row>
    <row r="117" spans="2:7" s="104" customFormat="1" x14ac:dyDescent="0.2">
      <c r="B117" s="90" t="s">
        <v>3</v>
      </c>
      <c r="C117" s="102">
        <f>SUM(C107:C116)</f>
        <v>34279487</v>
      </c>
      <c r="D117" s="102">
        <f>SUM(D107:D116)</f>
        <v>10467483</v>
      </c>
      <c r="E117" s="102">
        <f>SUM(E108:E115)</f>
        <v>13123471</v>
      </c>
      <c r="F117" s="102">
        <f>SUM(C117:E117)</f>
        <v>57870441</v>
      </c>
      <c r="G117" s="102">
        <f>SUM(G107:G116)</f>
        <v>23590954</v>
      </c>
    </row>
    <row r="118" spans="2:7" s="104" customFormat="1" x14ac:dyDescent="0.2">
      <c r="B118" s="90"/>
      <c r="C118" s="102"/>
      <c r="D118" s="102"/>
      <c r="E118" s="102"/>
      <c r="F118" s="102"/>
      <c r="G118" s="102"/>
    </row>
    <row r="119" spans="2:7" s="104" customFormat="1" x14ac:dyDescent="0.2">
      <c r="B119" s="90"/>
      <c r="C119" s="102"/>
      <c r="D119" s="102">
        <f>SUM(D117:E117)</f>
        <v>23590954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r:id="rId1"/>
  <headerFooter alignWithMargins="0">
    <oddHeader xml:space="preserve">&amp;LSPIELBANKABGABE&amp;CAufgliederung des Jahreserfolges 2016
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58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106">
        <v>1831955.35</v>
      </c>
      <c r="G8" s="96">
        <f>ROUND(I8*D8,2)</f>
        <v>600641.1</v>
      </c>
      <c r="H8" s="96">
        <f>ROUND(I8*E8,2)</f>
        <v>570609.05000000005</v>
      </c>
      <c r="I8" s="96">
        <f>IF(I9-725000&gt;0,I9-725000,0)</f>
        <v>3003205.5</v>
      </c>
      <c r="J8" s="96">
        <f>SUM(G8:H8)</f>
        <v>1171250.1499999999</v>
      </c>
    </row>
    <row r="9" spans="1:10" s="93" customFormat="1" x14ac:dyDescent="0.2">
      <c r="B9" s="97" t="s">
        <v>9</v>
      </c>
      <c r="F9" s="98">
        <f>SUM(F7:F8)</f>
        <v>2187205.35</v>
      </c>
      <c r="G9" s="98">
        <f>SUM(G7:G8)</f>
        <v>651391.1</v>
      </c>
      <c r="H9" s="98">
        <f>SUM(H7:H8)</f>
        <v>889609.05</v>
      </c>
      <c r="I9" s="98">
        <v>3728205.5</v>
      </c>
      <c r="J9" s="98">
        <f>SUM(G9:H9)</f>
        <v>1541000.15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>SUM(G11:H11)</f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2279953.9</v>
      </c>
      <c r="G12" s="96">
        <f>ROUND(I12*D12,2)</f>
        <v>747525.87</v>
      </c>
      <c r="H12" s="96">
        <f>ROUND(I12*E12,2)</f>
        <v>710149.57</v>
      </c>
      <c r="I12" s="96">
        <f>IF(I13-725000&gt;0,I13-725000,0)</f>
        <v>3737629.34</v>
      </c>
      <c r="J12" s="96">
        <f>SUM(G12:H12)</f>
        <v>1457675.44</v>
      </c>
    </row>
    <row r="13" spans="1:10" s="93" customFormat="1" x14ac:dyDescent="0.2">
      <c r="B13" s="97" t="s">
        <v>9</v>
      </c>
      <c r="F13" s="98">
        <f>SUM(F11:F12)</f>
        <v>2635203.9</v>
      </c>
      <c r="G13" s="98">
        <f>SUM(G11:G12)</f>
        <v>798275.87</v>
      </c>
      <c r="H13" s="98">
        <f>SUM(H11:H12)</f>
        <v>1029149.57</v>
      </c>
      <c r="I13" s="98">
        <v>4462629.34</v>
      </c>
      <c r="J13" s="98">
        <f>SUM(G13:H13)</f>
        <v>1827425.44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>SUM(G15:H15)</f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1363643.34</v>
      </c>
      <c r="G16" s="96">
        <f>ROUND(I16*D16,2)</f>
        <v>447096.18</v>
      </c>
      <c r="H16" s="96">
        <f>ROUND(I16*E16,2)</f>
        <v>424741.37</v>
      </c>
      <c r="I16" s="96">
        <f>IF(I17-725000&gt;0,I17-725000,0)</f>
        <v>2235480.89</v>
      </c>
      <c r="J16" s="96">
        <f>SUM(G16:H16)</f>
        <v>871837.55</v>
      </c>
    </row>
    <row r="17" spans="1:10" s="93" customFormat="1" ht="12.75" customHeight="1" x14ac:dyDescent="0.2">
      <c r="B17" s="97" t="s">
        <v>9</v>
      </c>
      <c r="F17" s="98">
        <f>SUM(F15:F16)</f>
        <v>1718893.34</v>
      </c>
      <c r="G17" s="98">
        <f>SUM(G15:G16)</f>
        <v>497846.18</v>
      </c>
      <c r="H17" s="98">
        <f>SUM(H15:H16)</f>
        <v>743741.37</v>
      </c>
      <c r="I17" s="98">
        <v>2960480.89</v>
      </c>
      <c r="J17" s="98">
        <f>SUM(G17:H17)</f>
        <v>1241587.55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56</v>
      </c>
      <c r="C19" s="95">
        <v>0.49</v>
      </c>
      <c r="D19" s="95">
        <v>7.0000000000000007E-2</v>
      </c>
      <c r="E19" s="95">
        <v>0.44</v>
      </c>
      <c r="F19" s="96">
        <f>ROUND(I19*C19,2)</f>
        <v>253201.43</v>
      </c>
      <c r="G19" s="96">
        <f>ROUND(I19*D19,2)</f>
        <v>36171.629999999997</v>
      </c>
      <c r="H19" s="96">
        <f>ROUND(I19*E19,2)</f>
        <v>227364.55</v>
      </c>
      <c r="I19" s="96">
        <f>IF(I21&gt;725000,725000,I21)</f>
        <v>516737.61</v>
      </c>
      <c r="J19" s="96">
        <f>SUM(G19:H19)</f>
        <v>263536.18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ROUND(I20*C20,2)</f>
        <v>0</v>
      </c>
      <c r="G20" s="96">
        <f>ROUND(I20*D20,2)</f>
        <v>0</v>
      </c>
      <c r="H20" s="96">
        <f>ROUND(I20*E20,2)</f>
        <v>0</v>
      </c>
      <c r="I20" s="96">
        <f>IF(I21-725000&gt;0,I21-725000,0)</f>
        <v>0</v>
      </c>
      <c r="J20" s="96">
        <f>SUM(G20:H20)</f>
        <v>0</v>
      </c>
    </row>
    <row r="21" spans="1:10" s="99" customFormat="1" x14ac:dyDescent="0.2">
      <c r="B21" s="100" t="s">
        <v>9</v>
      </c>
      <c r="F21" s="101">
        <f>SUM(F19:F20)</f>
        <v>253201.43</v>
      </c>
      <c r="G21" s="101">
        <f>SUM(G19:G20)</f>
        <v>36171.629999999997</v>
      </c>
      <c r="H21" s="101">
        <f>SUM(H19:H20)</f>
        <v>227364.55</v>
      </c>
      <c r="I21" s="101">
        <v>516737.61</v>
      </c>
      <c r="J21" s="96">
        <f>SUM(G21:H21)</f>
        <v>263536.18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>SUM(G23:H23)</f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2125666.16</v>
      </c>
      <c r="G24" s="96">
        <f>ROUND(I24*D24,2)</f>
        <v>696939.72</v>
      </c>
      <c r="H24" s="96">
        <f>ROUND(I24*E24,2)</f>
        <v>662092.74</v>
      </c>
      <c r="I24" s="96">
        <f>IF(I25-725000&gt;0,I25-725000,0)</f>
        <v>3484698.62</v>
      </c>
      <c r="J24" s="96">
        <f>SUM(G24:H24)</f>
        <v>1359032.46</v>
      </c>
    </row>
    <row r="25" spans="1:10" s="99" customFormat="1" x14ac:dyDescent="0.2">
      <c r="B25" s="100" t="s">
        <v>9</v>
      </c>
      <c r="F25" s="101">
        <f>SUM(F23:F24)</f>
        <v>2480916.16</v>
      </c>
      <c r="G25" s="101">
        <f>SUM(G23:G24)</f>
        <v>747689.72</v>
      </c>
      <c r="H25" s="101">
        <f>SUM(H23:H24)</f>
        <v>981092.74</v>
      </c>
      <c r="I25" s="101">
        <v>4209698.62</v>
      </c>
      <c r="J25" s="96">
        <f>SUM(G25:H25)</f>
        <v>1728782.46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2734117.5900000003</v>
      </c>
      <c r="G27" s="98">
        <f>SUM(G21,G25)</f>
        <v>783861.35</v>
      </c>
      <c r="H27" s="98">
        <f>SUM(H21,H25)</f>
        <v>1208457.29</v>
      </c>
      <c r="I27" s="98">
        <f>SUM(F27:H27)</f>
        <v>4726436.2300000004</v>
      </c>
      <c r="J27" s="98">
        <f>SUM(G27:H27)</f>
        <v>1992318.6400000001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ROUND(I29*C29,0)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>SUM(G29:H29)</f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106">
        <v>537815.79</v>
      </c>
      <c r="G30" s="96">
        <f>ROUND(I30*D30,2)</f>
        <v>176333.05</v>
      </c>
      <c r="H30" s="96">
        <f>ROUND(I30*E30,2)</f>
        <v>167516.4</v>
      </c>
      <c r="I30" s="96">
        <f>IF(I31-725000&gt;0,I31-725000,0)</f>
        <v>881665.24</v>
      </c>
      <c r="J30" s="96">
        <f>SUM(G30:H30)</f>
        <v>343849.44999999995</v>
      </c>
    </row>
    <row r="31" spans="1:10" s="93" customFormat="1" x14ac:dyDescent="0.2">
      <c r="B31" s="97" t="s">
        <v>9</v>
      </c>
      <c r="F31" s="98">
        <f>SUM(F29:F30)</f>
        <v>893065.79</v>
      </c>
      <c r="G31" s="98">
        <f>SUM(G29:G30)</f>
        <v>227083.05</v>
      </c>
      <c r="H31" s="98">
        <f>SUM(H29:H30)</f>
        <v>486516.4</v>
      </c>
      <c r="I31" s="98">
        <v>1606665.24</v>
      </c>
      <c r="J31" s="98">
        <f>SUM(G31:H31)</f>
        <v>713599.45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2188662.16</v>
      </c>
      <c r="G42" s="96">
        <f>ROUND(I42*D42,2)</f>
        <v>717594.15</v>
      </c>
      <c r="H42" s="96">
        <f>ROUND(I42*E42,2)</f>
        <v>681714.44</v>
      </c>
      <c r="I42" s="96">
        <f>IF(I43-725000&gt;0,I43-725000,0)</f>
        <v>3587970.75</v>
      </c>
      <c r="J42" s="96">
        <f>SUM(G42:H42)</f>
        <v>1399308.5899999999</v>
      </c>
    </row>
    <row r="43" spans="1:10" s="99" customFormat="1" x14ac:dyDescent="0.2">
      <c r="B43" s="100" t="s">
        <v>9</v>
      </c>
      <c r="F43" s="101">
        <f>SUM(F41:F42)</f>
        <v>2543912.16</v>
      </c>
      <c r="G43" s="101">
        <f>SUM(G41:G42)</f>
        <v>768344.15</v>
      </c>
      <c r="H43" s="101">
        <f>SUM(H41:H42)</f>
        <v>1000714.44</v>
      </c>
      <c r="I43" s="101">
        <v>4312970.75</v>
      </c>
      <c r="J43" s="96">
        <f>SUM(G43:H43)</f>
        <v>1769058.5899999999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>SUM(G45:H45)</f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449987.32</v>
      </c>
      <c r="G46" s="96">
        <f>ROUND(I46*D46,2)</f>
        <v>147536.82999999999</v>
      </c>
      <c r="H46" s="96">
        <f>ROUND(I46*E46,2)</f>
        <v>140159.98000000001</v>
      </c>
      <c r="I46" s="96">
        <f>IF(I47-725000&gt;0,I47-725000,0)</f>
        <v>737684.12999999989</v>
      </c>
      <c r="J46" s="96">
        <f>SUM(G46:H46)</f>
        <v>287696.81</v>
      </c>
    </row>
    <row r="47" spans="1:10" s="99" customFormat="1" x14ac:dyDescent="0.2">
      <c r="B47" s="100" t="s">
        <v>9</v>
      </c>
      <c r="F47" s="101">
        <f>SUM(F45:F46)</f>
        <v>805237.32000000007</v>
      </c>
      <c r="G47" s="101">
        <f>SUM(G45:G46)</f>
        <v>198286.83</v>
      </c>
      <c r="H47" s="101">
        <f>SUM(H45:H46)</f>
        <v>459159.98</v>
      </c>
      <c r="I47" s="101">
        <v>1462684.13</v>
      </c>
      <c r="J47" s="96">
        <f>SUM(G47:H47)</f>
        <v>657446.80999999994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>SUM(G49:H49)</f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1463905.69</v>
      </c>
      <c r="G50" s="96">
        <f>ROUND(I50*D50,2)</f>
        <v>479969.08</v>
      </c>
      <c r="H50" s="96">
        <f>ROUND(I50*E50,2)</f>
        <v>455970.62</v>
      </c>
      <c r="I50" s="96">
        <f>IF(I51-725000&gt;0,I51-725000,0)</f>
        <v>2399845.39</v>
      </c>
      <c r="J50" s="96">
        <f>SUM(G50:H50)</f>
        <v>935939.7</v>
      </c>
    </row>
    <row r="51" spans="1:10" s="99" customFormat="1" x14ac:dyDescent="0.2">
      <c r="B51" s="100" t="s">
        <v>9</v>
      </c>
      <c r="F51" s="101">
        <f>SUM(F49:F50)</f>
        <v>1819155.69</v>
      </c>
      <c r="G51" s="101">
        <f>SUM(G49:G50)</f>
        <v>530719.08000000007</v>
      </c>
      <c r="H51" s="101">
        <f>SUM(H49:H50)</f>
        <v>774970.62</v>
      </c>
      <c r="I51" s="101">
        <v>3124845.39</v>
      </c>
      <c r="J51" s="96">
        <f>SUM(G51:H51)</f>
        <v>1305689.7000000002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5168305.17</v>
      </c>
      <c r="G53" s="98">
        <f>SUM(G43,G47,G51)</f>
        <v>1497350.06</v>
      </c>
      <c r="H53" s="98">
        <f>SUM(H43,H47,H51)</f>
        <v>2234845.04</v>
      </c>
      <c r="I53" s="98">
        <f>SUM(F53:H53)</f>
        <v>8900500.2699999996</v>
      </c>
      <c r="J53" s="98">
        <f>SUM(G53:H53)</f>
        <v>3732195.1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>SUM(G55:H55)</f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8662181.4800000004</v>
      </c>
      <c r="G56" s="96">
        <f>ROUND(I56*D56,2)</f>
        <v>2840059.5</v>
      </c>
      <c r="H56" s="106">
        <v>2698056.52</v>
      </c>
      <c r="I56" s="96">
        <f>IF(I57-725000&gt;0,I57-725000,0)</f>
        <v>14200297.5</v>
      </c>
      <c r="J56" s="96">
        <f>SUM(G56:H56)</f>
        <v>5538116.0199999996</v>
      </c>
    </row>
    <row r="57" spans="1:10" s="99" customFormat="1" x14ac:dyDescent="0.2">
      <c r="B57" s="100" t="s">
        <v>9</v>
      </c>
      <c r="F57" s="101">
        <f>SUM(F55:F56)</f>
        <v>9017431.4800000004</v>
      </c>
      <c r="G57" s="101">
        <f>SUM(G55:G56)</f>
        <v>2890809.5</v>
      </c>
      <c r="H57" s="101">
        <f>SUM(H55:H56)</f>
        <v>3017056.52</v>
      </c>
      <c r="I57" s="101">
        <v>14925297.5</v>
      </c>
      <c r="J57" s="96">
        <f>SUM(G57:H57)</f>
        <v>5907866.0199999996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274340.86</v>
      </c>
      <c r="G59" s="96">
        <f>ROUND(I59*D59,2)</f>
        <v>39191.550000000003</v>
      </c>
      <c r="H59" s="96">
        <f>ROUND(I59*E59,2)</f>
        <v>246346.9</v>
      </c>
      <c r="I59" s="96">
        <f>IF(I61&gt;725000,725000,I61)</f>
        <v>559879.31000000006</v>
      </c>
      <c r="J59" s="96">
        <f>SUM(G59:H59)</f>
        <v>285538.45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>SUM(G60:H60)</f>
        <v>0</v>
      </c>
    </row>
    <row r="61" spans="1:10" s="99" customFormat="1" x14ac:dyDescent="0.2">
      <c r="B61" s="100" t="s">
        <v>9</v>
      </c>
      <c r="F61" s="101">
        <f>SUM(F59:F60)</f>
        <v>274340.86</v>
      </c>
      <c r="G61" s="101">
        <f>SUM(G59:G60)</f>
        <v>39191.550000000003</v>
      </c>
      <c r="H61" s="101">
        <f>SUM(H59:H60)</f>
        <v>246346.9</v>
      </c>
      <c r="I61" s="101">
        <v>559879.31000000006</v>
      </c>
      <c r="J61" s="96">
        <f>SUM(G61:H61)</f>
        <v>285538.45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9291772.3399999999</v>
      </c>
      <c r="G63" s="98">
        <f>SUM(G57,G61)</f>
        <v>2930001.05</v>
      </c>
      <c r="H63" s="98">
        <f>SUM(H57,H61)</f>
        <v>3263403.42</v>
      </c>
      <c r="I63" s="98">
        <f>SUM(F63:H63)</f>
        <v>15485176.810000001</v>
      </c>
      <c r="J63" s="98">
        <f>SUM(G63:H63)</f>
        <v>6193404.4699999997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>SUM(G65:H65)</f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11146142.939999999</v>
      </c>
      <c r="G66" s="96">
        <f>ROUND(I66*D66,2)</f>
        <v>3654473.1</v>
      </c>
      <c r="H66" s="96">
        <f>ROUND(I66*E66,2)</f>
        <v>3471749.44</v>
      </c>
      <c r="I66" s="96">
        <f>IF(I67-725000&gt;0,I67-725000,0)</f>
        <v>18272365.48</v>
      </c>
      <c r="J66" s="96">
        <f>SUM(G66:H66)</f>
        <v>7126222.54</v>
      </c>
    </row>
    <row r="67" spans="1:10" s="93" customFormat="1" x14ac:dyDescent="0.2">
      <c r="B67" s="97" t="s">
        <v>9</v>
      </c>
      <c r="F67" s="98">
        <f>SUM(F65:F66)</f>
        <v>11501392.939999999</v>
      </c>
      <c r="G67" s="98">
        <f>SUM(G65:G66)</f>
        <v>3705223.1</v>
      </c>
      <c r="H67" s="98">
        <f>SUM(H65:H66)</f>
        <v>3790749.44</v>
      </c>
      <c r="I67" s="98">
        <v>18997365.48</v>
      </c>
      <c r="J67" s="98">
        <f>SUM(G67:H67)</f>
        <v>7495972.54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2187205.35</v>
      </c>
      <c r="D74" s="96">
        <f>G9</f>
        <v>651391.1</v>
      </c>
      <c r="E74" s="96">
        <f>H9</f>
        <v>889609.05</v>
      </c>
      <c r="F74" s="96">
        <f t="shared" ref="F74:F81" si="0">SUM(C74:E74)</f>
        <v>3728205.5</v>
      </c>
      <c r="G74" s="96">
        <f t="shared" ref="G74:G81" si="1">SUM(D74:E74)</f>
        <v>1541000.15</v>
      </c>
    </row>
    <row r="75" spans="1:10" x14ac:dyDescent="0.2">
      <c r="B75" s="90" t="s">
        <v>31</v>
      </c>
      <c r="C75" s="96">
        <f>F13</f>
        <v>2635203.9</v>
      </c>
      <c r="D75" s="96">
        <f>G13</f>
        <v>798275.87</v>
      </c>
      <c r="E75" s="96">
        <f>H13</f>
        <v>1029149.57</v>
      </c>
      <c r="F75" s="96">
        <f t="shared" si="0"/>
        <v>4462629.34</v>
      </c>
      <c r="G75" s="96">
        <f t="shared" si="1"/>
        <v>1827425.44</v>
      </c>
    </row>
    <row r="76" spans="1:10" x14ac:dyDescent="0.2">
      <c r="B76" s="90" t="s">
        <v>32</v>
      </c>
      <c r="C76" s="96">
        <f>F17</f>
        <v>1718893.34</v>
      </c>
      <c r="D76" s="96">
        <f>G17</f>
        <v>497846.18</v>
      </c>
      <c r="E76" s="96">
        <f>H17</f>
        <v>743741.37</v>
      </c>
      <c r="F76" s="96">
        <f t="shared" si="0"/>
        <v>2960480.89</v>
      </c>
      <c r="G76" s="96">
        <f t="shared" si="1"/>
        <v>1241587.55</v>
      </c>
    </row>
    <row r="77" spans="1:10" x14ac:dyDescent="0.2">
      <c r="B77" s="90" t="s">
        <v>33</v>
      </c>
      <c r="C77" s="96">
        <f>F27</f>
        <v>2734117.5900000003</v>
      </c>
      <c r="D77" s="96">
        <f>G27</f>
        <v>783861.35</v>
      </c>
      <c r="E77" s="96">
        <f>H27</f>
        <v>1208457.29</v>
      </c>
      <c r="F77" s="96">
        <f t="shared" si="0"/>
        <v>4726436.2300000004</v>
      </c>
      <c r="G77" s="96">
        <f t="shared" si="1"/>
        <v>1992318.6400000001</v>
      </c>
    </row>
    <row r="78" spans="1:10" x14ac:dyDescent="0.2">
      <c r="B78" s="90" t="s">
        <v>34</v>
      </c>
      <c r="C78" s="96">
        <f>F31</f>
        <v>893065.79</v>
      </c>
      <c r="D78" s="96">
        <f>G31</f>
        <v>227083.05</v>
      </c>
      <c r="E78" s="96">
        <f>H31</f>
        <v>486516.4</v>
      </c>
      <c r="F78" s="96">
        <f t="shared" si="0"/>
        <v>1606665.2400000002</v>
      </c>
      <c r="G78" s="96">
        <f t="shared" si="1"/>
        <v>713599.45</v>
      </c>
    </row>
    <row r="79" spans="1:10" x14ac:dyDescent="0.2">
      <c r="B79" s="90" t="s">
        <v>35</v>
      </c>
      <c r="C79" s="96">
        <f>F53</f>
        <v>5168305.17</v>
      </c>
      <c r="D79" s="96">
        <f>G53</f>
        <v>1497350.06</v>
      </c>
      <c r="E79" s="96">
        <f>H53</f>
        <v>2234845.04</v>
      </c>
      <c r="F79" s="96">
        <f t="shared" si="0"/>
        <v>8900500.2699999996</v>
      </c>
      <c r="G79" s="96">
        <f t="shared" si="1"/>
        <v>3732195.1</v>
      </c>
    </row>
    <row r="80" spans="1:10" x14ac:dyDescent="0.2">
      <c r="B80" s="90" t="s">
        <v>36</v>
      </c>
      <c r="C80" s="96">
        <f>F63</f>
        <v>9291772.3399999999</v>
      </c>
      <c r="D80" s="96">
        <f>G63</f>
        <v>2930001.05</v>
      </c>
      <c r="E80" s="96">
        <f>H63</f>
        <v>3263403.42</v>
      </c>
      <c r="F80" s="96">
        <f t="shared" si="0"/>
        <v>15485176.810000001</v>
      </c>
      <c r="G80" s="96">
        <f t="shared" si="1"/>
        <v>6193404.4699999997</v>
      </c>
    </row>
    <row r="81" spans="2:7" x14ac:dyDescent="0.2">
      <c r="B81" s="90" t="s">
        <v>37</v>
      </c>
      <c r="C81" s="96">
        <f>F67</f>
        <v>11501392.939999999</v>
      </c>
      <c r="D81" s="96">
        <f>G67</f>
        <v>3705223.1</v>
      </c>
      <c r="E81" s="96">
        <f>H67</f>
        <v>3790749.44</v>
      </c>
      <c r="F81" s="96">
        <f t="shared" si="0"/>
        <v>18997365.48</v>
      </c>
      <c r="G81" s="96">
        <f t="shared" si="1"/>
        <v>7495972.54</v>
      </c>
    </row>
    <row r="82" spans="2:7" x14ac:dyDescent="0.2">
      <c r="C82" s="96"/>
      <c r="D82" s="96"/>
      <c r="E82" s="96"/>
      <c r="F82" s="96">
        <f>SUM(F74:F81)</f>
        <v>60867459.760000005</v>
      </c>
      <c r="G82" s="96"/>
    </row>
    <row r="83" spans="2:7" x14ac:dyDescent="0.2">
      <c r="B83" s="90" t="s">
        <v>3</v>
      </c>
      <c r="C83" s="96">
        <f>SUM(C73:C82)</f>
        <v>36129956.419999994</v>
      </c>
      <c r="D83" s="96">
        <f>SUM(D74:D82)</f>
        <v>11091031.76</v>
      </c>
      <c r="E83" s="96">
        <f>SUM(E74:E82)</f>
        <v>13646471.58</v>
      </c>
      <c r="F83" s="96">
        <f>SUM(C83:E83)</f>
        <v>60867459.75999999</v>
      </c>
      <c r="G83" s="96">
        <f>SUM(D83:E83)</f>
        <v>24737503.34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24737503.34</v>
      </c>
      <c r="E85" s="96"/>
      <c r="F85" s="96"/>
      <c r="G85" s="96"/>
    </row>
    <row r="105" spans="2:7" s="104" customFormat="1" x14ac:dyDescent="0.2">
      <c r="B105" s="90"/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s="104" customFormat="1" x14ac:dyDescent="0.2">
      <c r="B106" s="90"/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s="104" customFormat="1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s="104" customFormat="1" x14ac:dyDescent="0.2">
      <c r="B108" s="90" t="s">
        <v>30</v>
      </c>
      <c r="C108" s="105">
        <v>2187206</v>
      </c>
      <c r="D108" s="102">
        <f t="shared" ref="D108:E110" si="2">ROUND(D74,0)</f>
        <v>651391</v>
      </c>
      <c r="E108" s="102">
        <f t="shared" si="2"/>
        <v>889609</v>
      </c>
      <c r="F108" s="102">
        <f t="shared" ref="F108:F115" si="3">SUM(C108:E108)</f>
        <v>3728206</v>
      </c>
      <c r="G108" s="102">
        <f t="shared" ref="G108:G115" si="4">SUM(D108:E108)</f>
        <v>1541000</v>
      </c>
    </row>
    <row r="109" spans="2:7" s="104" customFormat="1" x14ac:dyDescent="0.2">
      <c r="B109" s="90" t="s">
        <v>31</v>
      </c>
      <c r="C109" s="102">
        <f t="shared" ref="C109:C115" si="5">ROUND(C75,0)</f>
        <v>2635204</v>
      </c>
      <c r="D109" s="102">
        <f t="shared" si="2"/>
        <v>798276</v>
      </c>
      <c r="E109" s="102">
        <f t="shared" si="2"/>
        <v>1029150</v>
      </c>
      <c r="F109" s="102">
        <f t="shared" si="3"/>
        <v>4462630</v>
      </c>
      <c r="G109" s="102">
        <f t="shared" si="4"/>
        <v>1827426</v>
      </c>
    </row>
    <row r="110" spans="2:7" s="104" customFormat="1" x14ac:dyDescent="0.2">
      <c r="B110" s="90" t="s">
        <v>32</v>
      </c>
      <c r="C110" s="102">
        <f t="shared" si="5"/>
        <v>1718893</v>
      </c>
      <c r="D110" s="102">
        <f t="shared" si="2"/>
        <v>497846</v>
      </c>
      <c r="E110" s="102">
        <f t="shared" si="2"/>
        <v>743741</v>
      </c>
      <c r="F110" s="102">
        <f t="shared" si="3"/>
        <v>2960480</v>
      </c>
      <c r="G110" s="102">
        <f t="shared" si="4"/>
        <v>1241587</v>
      </c>
    </row>
    <row r="111" spans="2:7" s="104" customFormat="1" x14ac:dyDescent="0.2">
      <c r="B111" s="90" t="s">
        <v>33</v>
      </c>
      <c r="C111" s="102">
        <f t="shared" si="5"/>
        <v>2734118</v>
      </c>
      <c r="D111" s="105">
        <v>783862</v>
      </c>
      <c r="E111" s="102">
        <f>ROUND(E77,0)</f>
        <v>1208457</v>
      </c>
      <c r="F111" s="102">
        <f t="shared" si="3"/>
        <v>4726437</v>
      </c>
      <c r="G111" s="102">
        <f t="shared" si="4"/>
        <v>1992319</v>
      </c>
    </row>
    <row r="112" spans="2:7" s="104" customFormat="1" x14ac:dyDescent="0.2">
      <c r="B112" s="90" t="s">
        <v>34</v>
      </c>
      <c r="C112" s="102">
        <f t="shared" si="5"/>
        <v>893066</v>
      </c>
      <c r="D112" s="102">
        <f>ROUND(D78,0)</f>
        <v>227083</v>
      </c>
      <c r="E112" s="102">
        <f>ROUND(E78,0)</f>
        <v>486516</v>
      </c>
      <c r="F112" s="102">
        <f t="shared" si="3"/>
        <v>1606665</v>
      </c>
      <c r="G112" s="102">
        <f t="shared" si="4"/>
        <v>713599</v>
      </c>
    </row>
    <row r="113" spans="2:7" s="104" customFormat="1" x14ac:dyDescent="0.2">
      <c r="B113" s="90" t="s">
        <v>35</v>
      </c>
      <c r="C113" s="102">
        <f t="shared" si="5"/>
        <v>5168305</v>
      </c>
      <c r="D113" s="102">
        <f>ROUND(D79,0)</f>
        <v>1497350</v>
      </c>
      <c r="E113" s="102">
        <f>ROUND(E79,0)</f>
        <v>2234845</v>
      </c>
      <c r="F113" s="102">
        <f t="shared" si="3"/>
        <v>8900500</v>
      </c>
      <c r="G113" s="102">
        <f t="shared" si="4"/>
        <v>3732195</v>
      </c>
    </row>
    <row r="114" spans="2:7" s="104" customFormat="1" x14ac:dyDescent="0.2">
      <c r="B114" s="90" t="s">
        <v>36</v>
      </c>
      <c r="C114" s="102">
        <f t="shared" si="5"/>
        <v>9291772</v>
      </c>
      <c r="D114" s="102">
        <f>ROUND(D80,0)</f>
        <v>2930001</v>
      </c>
      <c r="E114" s="102">
        <f>ROUND(E80,0)</f>
        <v>3263403</v>
      </c>
      <c r="F114" s="102">
        <f t="shared" si="3"/>
        <v>15485176</v>
      </c>
      <c r="G114" s="102">
        <f t="shared" si="4"/>
        <v>6193404</v>
      </c>
    </row>
    <row r="115" spans="2:7" s="104" customFormat="1" x14ac:dyDescent="0.2">
      <c r="B115" s="90" t="s">
        <v>37</v>
      </c>
      <c r="C115" s="102">
        <f t="shared" si="5"/>
        <v>11501393</v>
      </c>
      <c r="D115" s="102">
        <f>ROUND(D81,0)</f>
        <v>3705223</v>
      </c>
      <c r="E115" s="105">
        <v>3790750</v>
      </c>
      <c r="F115" s="102">
        <f t="shared" si="3"/>
        <v>18997366</v>
      </c>
      <c r="G115" s="102">
        <f t="shared" si="4"/>
        <v>7495973</v>
      </c>
    </row>
    <row r="116" spans="2:7" s="104" customFormat="1" x14ac:dyDescent="0.2">
      <c r="B116" s="90"/>
      <c r="C116" s="102"/>
      <c r="D116" s="102"/>
      <c r="E116" s="102"/>
      <c r="F116" s="102">
        <f>SUM(F107:F115)</f>
        <v>60867460</v>
      </c>
      <c r="G116" s="102"/>
    </row>
    <row r="117" spans="2:7" s="104" customFormat="1" x14ac:dyDescent="0.2">
      <c r="B117" s="90" t="s">
        <v>3</v>
      </c>
      <c r="C117" s="102">
        <f>SUM(C107:C116)</f>
        <v>36129957</v>
      </c>
      <c r="D117" s="102">
        <f>SUM(D107:D116)</f>
        <v>11091032</v>
      </c>
      <c r="E117" s="102">
        <f>SUM(E108:E115)</f>
        <v>13646471</v>
      </c>
      <c r="F117" s="102">
        <f>SUM(C117:E117)</f>
        <v>60867460</v>
      </c>
      <c r="G117" s="102">
        <f>SUM(G107:G116)</f>
        <v>24737503</v>
      </c>
    </row>
    <row r="118" spans="2:7" s="104" customFormat="1" x14ac:dyDescent="0.2">
      <c r="B118" s="90"/>
      <c r="C118" s="102"/>
      <c r="D118" s="102"/>
      <c r="E118" s="102"/>
      <c r="F118" s="102"/>
      <c r="G118" s="102"/>
    </row>
    <row r="119" spans="2:7" s="104" customFormat="1" x14ac:dyDescent="0.2">
      <c r="B119" s="90"/>
      <c r="C119" s="102"/>
      <c r="D119" s="102">
        <f>SUM(D117:E117)</f>
        <v>24737503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r:id="rId1"/>
  <headerFooter alignWithMargins="0">
    <oddHeader xml:space="preserve">&amp;LSPIELBANKABGABE&amp;CAufgliederung des Jahreserfolges 2017
</oddHeader>
    <oddFooter>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59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2138768.7599999998</v>
      </c>
      <c r="G8" s="96">
        <f>ROUND(I8*D8,2)</f>
        <v>701235.66</v>
      </c>
      <c r="H8" s="96">
        <f>ROUND(I8*E8,2)</f>
        <v>666173.88</v>
      </c>
      <c r="I8" s="96">
        <f>IF(I9-725000&gt;0,I9-725000,0)</f>
        <v>3506178.3</v>
      </c>
      <c r="J8" s="96">
        <f>SUM(G8:H8)</f>
        <v>1367409.54</v>
      </c>
    </row>
    <row r="9" spans="1:10" s="93" customFormat="1" x14ac:dyDescent="0.2">
      <c r="B9" s="97" t="s">
        <v>9</v>
      </c>
      <c r="F9" s="98">
        <f>SUM(F7:F8)</f>
        <v>2494018.7599999998</v>
      </c>
      <c r="G9" s="98">
        <f>SUM(G7:G8)</f>
        <v>751985.66</v>
      </c>
      <c r="H9" s="98">
        <f>SUM(H7:H8)</f>
        <v>985173.88</v>
      </c>
      <c r="I9" s="98">
        <v>4231178.3</v>
      </c>
      <c r="J9" s="98">
        <f>SUM(G9:H9)</f>
        <v>1737159.54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>SUM(G11:H11)</f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2142673.58</v>
      </c>
      <c r="G12" s="96">
        <f>ROUND(I12*D12,2)</f>
        <v>702515.93</v>
      </c>
      <c r="H12" s="96">
        <f>ROUND(I12*E12,2)</f>
        <v>667390.13</v>
      </c>
      <c r="I12" s="96">
        <f>IF(I13-725000&gt;0,I13-725000,0)</f>
        <v>3512579.6399999997</v>
      </c>
      <c r="J12" s="96">
        <f>SUM(G12:H12)</f>
        <v>1369906.06</v>
      </c>
    </row>
    <row r="13" spans="1:10" s="93" customFormat="1" x14ac:dyDescent="0.2">
      <c r="B13" s="97" t="s">
        <v>9</v>
      </c>
      <c r="F13" s="98">
        <f>SUM(F11:F12)</f>
        <v>2497923.58</v>
      </c>
      <c r="G13" s="98">
        <f>SUM(G11:G12)</f>
        <v>753265.93</v>
      </c>
      <c r="H13" s="98">
        <f>SUM(H11:H12)</f>
        <v>986390.13</v>
      </c>
      <c r="I13" s="98">
        <v>4237579.6399999997</v>
      </c>
      <c r="J13" s="98">
        <f>SUM(G13:H13)</f>
        <v>1739656.06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>SUM(G15:H15)</f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1610303.89</v>
      </c>
      <c r="G16" s="96">
        <f>ROUND(I16*D16,2)</f>
        <v>527968.49</v>
      </c>
      <c r="H16" s="96">
        <f>ROUND(I16*E16,2)</f>
        <v>501570.06</v>
      </c>
      <c r="I16" s="96">
        <f>IF(I17-725000&gt;0,I17-725000,0)</f>
        <v>2639842.44</v>
      </c>
      <c r="J16" s="96">
        <f>SUM(G16:H16)</f>
        <v>1029538.55</v>
      </c>
    </row>
    <row r="17" spans="1:10" s="93" customFormat="1" ht="12.75" customHeight="1" x14ac:dyDescent="0.2">
      <c r="B17" s="97" t="s">
        <v>9</v>
      </c>
      <c r="F17" s="98">
        <f>SUM(F15:F16)</f>
        <v>1965553.89</v>
      </c>
      <c r="G17" s="98">
        <f>SUM(G15:G16)</f>
        <v>578718.49</v>
      </c>
      <c r="H17" s="98">
        <f>SUM(H15:H16)</f>
        <v>820570.06</v>
      </c>
      <c r="I17" s="98">
        <v>3364842.44</v>
      </c>
      <c r="J17" s="98">
        <f>SUM(G17:H17)</f>
        <v>1399288.55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56</v>
      </c>
      <c r="C19" s="95">
        <v>0.49</v>
      </c>
      <c r="D19" s="95">
        <v>7.0000000000000007E-2</v>
      </c>
      <c r="E19" s="95">
        <v>0.44</v>
      </c>
      <c r="F19" s="96">
        <f>ROUND(I19*C19,2)</f>
        <v>298944.25</v>
      </c>
      <c r="G19" s="96">
        <f>ROUND(I19*D19,2)</f>
        <v>42706.32</v>
      </c>
      <c r="H19" s="96">
        <f>ROUND(I19*E19,2)</f>
        <v>268439.73</v>
      </c>
      <c r="I19" s="96">
        <f>IF(I21&gt;725000,725000,I21)</f>
        <v>610090.30000000005</v>
      </c>
      <c r="J19" s="96">
        <f>SUM(G19:H19)</f>
        <v>311146.05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ROUND(I20*C20,2)</f>
        <v>0</v>
      </c>
      <c r="G20" s="96">
        <f>ROUND(I20*D20,2)</f>
        <v>0</v>
      </c>
      <c r="H20" s="96">
        <f>ROUND(I20*E20,2)</f>
        <v>0</v>
      </c>
      <c r="I20" s="96">
        <f>IF(I21-725000&gt;0,I21-725000,0)</f>
        <v>0</v>
      </c>
      <c r="J20" s="96">
        <f>SUM(G20:H20)</f>
        <v>0</v>
      </c>
    </row>
    <row r="21" spans="1:10" s="99" customFormat="1" x14ac:dyDescent="0.2">
      <c r="B21" s="100" t="s">
        <v>9</v>
      </c>
      <c r="F21" s="101">
        <f>SUM(F19:F20)</f>
        <v>298944.25</v>
      </c>
      <c r="G21" s="101">
        <f>SUM(G19:G20)</f>
        <v>42706.32</v>
      </c>
      <c r="H21" s="101">
        <f>SUM(H19:H20)</f>
        <v>268439.73</v>
      </c>
      <c r="I21" s="101">
        <v>610090.30000000005</v>
      </c>
      <c r="J21" s="96">
        <f>SUM(G21:H21)</f>
        <v>311146.05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>SUM(G23:H23)</f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1817728.64</v>
      </c>
      <c r="G24" s="96">
        <f>ROUND(I24*D24,2)</f>
        <v>595976.6</v>
      </c>
      <c r="H24" s="96">
        <f>ROUND(I24*E24,2)</f>
        <v>566177.77</v>
      </c>
      <c r="I24" s="96">
        <f>IF(I25-725000&gt;0,I25-725000,0)</f>
        <v>2979883.01</v>
      </c>
      <c r="J24" s="96">
        <f>SUM(G24:H24)</f>
        <v>1162154.3700000001</v>
      </c>
    </row>
    <row r="25" spans="1:10" s="99" customFormat="1" x14ac:dyDescent="0.2">
      <c r="B25" s="100" t="s">
        <v>9</v>
      </c>
      <c r="F25" s="101">
        <f>SUM(F23:F24)</f>
        <v>2172978.6399999997</v>
      </c>
      <c r="G25" s="101">
        <f>SUM(G23:G24)</f>
        <v>646726.6</v>
      </c>
      <c r="H25" s="101">
        <f>SUM(H23:H24)</f>
        <v>885177.77</v>
      </c>
      <c r="I25" s="101">
        <v>3704883.01</v>
      </c>
      <c r="J25" s="96">
        <f>SUM(G25:H25)</f>
        <v>1531904.37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2471922.8899999997</v>
      </c>
      <c r="G27" s="98">
        <f>SUM(G21,G25)</f>
        <v>689432.91999999993</v>
      </c>
      <c r="H27" s="98">
        <f>SUM(H21,H25)</f>
        <v>1153617.5</v>
      </c>
      <c r="I27" s="98">
        <f>SUM(F27:H27)</f>
        <v>4314973.3099999996</v>
      </c>
      <c r="J27" s="98">
        <f>SUM(G27:H27)</f>
        <v>1843050.42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ROUND(I29*C29,2)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>SUM(G29:H29)</f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1165258.1100000001</v>
      </c>
      <c r="G30" s="96">
        <f>ROUND(I30*D30,2)</f>
        <v>382051.84000000003</v>
      </c>
      <c r="H30" s="96">
        <f>ROUND(I30*E30,2)</f>
        <v>362949.25</v>
      </c>
      <c r="I30" s="96">
        <f>IF(I31-725000&gt;0,I31-725000,0)</f>
        <v>1910259.2000000002</v>
      </c>
      <c r="J30" s="96">
        <f>SUM(G30:H30)</f>
        <v>745001.09000000008</v>
      </c>
    </row>
    <row r="31" spans="1:10" s="93" customFormat="1" x14ac:dyDescent="0.2">
      <c r="B31" s="97" t="s">
        <v>9</v>
      </c>
      <c r="F31" s="98">
        <f>SUM(F29:F30)</f>
        <v>1520508.11</v>
      </c>
      <c r="G31" s="98">
        <f>SUM(G29:G30)</f>
        <v>432801.84</v>
      </c>
      <c r="H31" s="98">
        <f>SUM(H29:H30)</f>
        <v>681949.25</v>
      </c>
      <c r="I31" s="98">
        <v>2635259.2000000002</v>
      </c>
      <c r="J31" s="98">
        <f>SUM(G31:H31)</f>
        <v>1114751.0900000001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2580511.73</v>
      </c>
      <c r="G42" s="96">
        <f>ROUND(I42*D42,2)</f>
        <v>846069.42</v>
      </c>
      <c r="H42" s="96">
        <f>ROUND(I42*E42,2)</f>
        <v>803765.95</v>
      </c>
      <c r="I42" s="96">
        <f>IF(I43-725000&gt;0,I43-725000,0)</f>
        <v>4230347.0999999996</v>
      </c>
      <c r="J42" s="96">
        <f>SUM(G42:H42)</f>
        <v>1649835.37</v>
      </c>
    </row>
    <row r="43" spans="1:10" s="99" customFormat="1" x14ac:dyDescent="0.2">
      <c r="B43" s="100" t="s">
        <v>9</v>
      </c>
      <c r="F43" s="101">
        <f>SUM(F41:F42)</f>
        <v>2935761.73</v>
      </c>
      <c r="G43" s="101">
        <f>SUM(G41:G42)</f>
        <v>896819.42</v>
      </c>
      <c r="H43" s="101">
        <f>SUM(H41:H42)</f>
        <v>1122765.95</v>
      </c>
      <c r="I43" s="101">
        <v>4955347.0999999996</v>
      </c>
      <c r="J43" s="96">
        <f>SUM(G43:H43)</f>
        <v>2019585.37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>SUM(G45:H45)</f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530063.69999999995</v>
      </c>
      <c r="G46" s="106">
        <v>173791.37</v>
      </c>
      <c r="H46" s="96">
        <f>ROUND(I46*E46,2)</f>
        <v>165101.81</v>
      </c>
      <c r="I46" s="96">
        <f>IF(I47-725000&gt;0,I47-725000,0)</f>
        <v>868956.87999999989</v>
      </c>
      <c r="J46" s="96">
        <f>SUM(G46:H46)</f>
        <v>338893.18</v>
      </c>
    </row>
    <row r="47" spans="1:10" s="99" customFormat="1" x14ac:dyDescent="0.2">
      <c r="B47" s="100" t="s">
        <v>9</v>
      </c>
      <c r="F47" s="101">
        <f>SUM(F45:F46)</f>
        <v>885313.7</v>
      </c>
      <c r="G47" s="101">
        <f>SUM(G45:G46)</f>
        <v>224541.37</v>
      </c>
      <c r="H47" s="101">
        <f>SUM(H45:H46)</f>
        <v>484101.81</v>
      </c>
      <c r="I47" s="101">
        <v>1593956.88</v>
      </c>
      <c r="J47" s="96">
        <f>SUM(G47:H47)</f>
        <v>708643.17999999993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>SUM(G49:H49)</f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1452677.92</v>
      </c>
      <c r="G50" s="106">
        <v>476287.85</v>
      </c>
      <c r="H50" s="96">
        <f>ROUND(I50*E50,2)</f>
        <v>452473.45</v>
      </c>
      <c r="I50" s="96">
        <f>IF(I51-725000&gt;0,I51-725000,0)</f>
        <v>2381439.2200000002</v>
      </c>
      <c r="J50" s="96">
        <f>SUM(G50:H50)</f>
        <v>928761.3</v>
      </c>
    </row>
    <row r="51" spans="1:10" s="99" customFormat="1" x14ac:dyDescent="0.2">
      <c r="B51" s="100" t="s">
        <v>9</v>
      </c>
      <c r="F51" s="101">
        <f>SUM(F49:F50)</f>
        <v>1807927.92</v>
      </c>
      <c r="G51" s="101">
        <f>SUM(G49:G50)</f>
        <v>527037.85</v>
      </c>
      <c r="H51" s="101">
        <f>SUM(H49:H50)</f>
        <v>771473.45</v>
      </c>
      <c r="I51" s="101">
        <v>3106439.22</v>
      </c>
      <c r="J51" s="96">
        <f>SUM(G51:H51)</f>
        <v>1298511.2999999998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5629003.3499999996</v>
      </c>
      <c r="G53" s="98">
        <f>SUM(G43,G47,G51)</f>
        <v>1648398.6400000001</v>
      </c>
      <c r="H53" s="98">
        <f>SUM(H43,H47,H51)</f>
        <v>2378341.21</v>
      </c>
      <c r="I53" s="98">
        <f>SUM(F53:H53)</f>
        <v>9655743.1999999993</v>
      </c>
      <c r="J53" s="98">
        <f>SUM(G53:H53)</f>
        <v>4026739.85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>SUM(G55:H55)</f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7996432.6100000003</v>
      </c>
      <c r="G56" s="96">
        <f>ROUND(I56*D56,2)</f>
        <v>2621781.1800000002</v>
      </c>
      <c r="H56" s="96">
        <f>ROUND(I56*E56,2)</f>
        <v>2490692.12</v>
      </c>
      <c r="I56" s="96">
        <f>IF(I57-725000&gt;0,I57-725000,0)</f>
        <v>13108905.91</v>
      </c>
      <c r="J56" s="96">
        <f>SUM(G56:H56)</f>
        <v>5112473.3000000007</v>
      </c>
    </row>
    <row r="57" spans="1:10" s="99" customFormat="1" x14ac:dyDescent="0.2">
      <c r="B57" s="100" t="s">
        <v>9</v>
      </c>
      <c r="F57" s="101">
        <f>SUM(F55:F56)</f>
        <v>8351682.6100000003</v>
      </c>
      <c r="G57" s="101">
        <f>SUM(G55:G56)</f>
        <v>2672531.1800000002</v>
      </c>
      <c r="H57" s="101">
        <f>SUM(H55:H56)</f>
        <v>2809692.12</v>
      </c>
      <c r="I57" s="101">
        <v>13833905.91</v>
      </c>
      <c r="J57" s="96">
        <f>SUM(G57:H57)</f>
        <v>5482223.3000000007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287132.37</v>
      </c>
      <c r="G59" s="96">
        <f>ROUND(I59*D59,2)</f>
        <v>41018.910000000003</v>
      </c>
      <c r="H59" s="96">
        <f>ROUND(I59*E59,2)</f>
        <v>257833.15</v>
      </c>
      <c r="I59" s="96">
        <f>IF(I61&gt;725000,725000,I61)</f>
        <v>585984.43000000005</v>
      </c>
      <c r="J59" s="96">
        <f>SUM(G59:H59)</f>
        <v>298852.06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>SUM(G60:H60)</f>
        <v>0</v>
      </c>
    </row>
    <row r="61" spans="1:10" s="99" customFormat="1" x14ac:dyDescent="0.2">
      <c r="B61" s="100" t="s">
        <v>9</v>
      </c>
      <c r="F61" s="101">
        <f>SUM(F59:F60)</f>
        <v>287132.37</v>
      </c>
      <c r="G61" s="101">
        <f>SUM(G59:G60)</f>
        <v>41018.910000000003</v>
      </c>
      <c r="H61" s="101">
        <f>SUM(H59:H60)</f>
        <v>257833.15</v>
      </c>
      <c r="I61" s="101">
        <v>585984.43000000005</v>
      </c>
      <c r="J61" s="96">
        <f>SUM(G61:H61)</f>
        <v>298852.06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8638814.9800000004</v>
      </c>
      <c r="G63" s="98">
        <f>SUM(G57,G61)</f>
        <v>2713550.0900000003</v>
      </c>
      <c r="H63" s="98">
        <f>SUM(H57,H61)</f>
        <v>3067525.27</v>
      </c>
      <c r="I63" s="98">
        <f>SUM(F63:H63)</f>
        <v>14419890.34</v>
      </c>
      <c r="J63" s="98">
        <f>SUM(G63:H63)</f>
        <v>5781075.3600000003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>SUM(G65:H65)</f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106">
        <v>10090053.17</v>
      </c>
      <c r="G66" s="96">
        <f>ROUND(I66*D66,2)</f>
        <v>3308214.16</v>
      </c>
      <c r="H66" s="96">
        <f>ROUND(I66*E66,2)</f>
        <v>3142803.45</v>
      </c>
      <c r="I66" s="96">
        <f>IF(I67-725000&gt;0,I67-725000,0)</f>
        <v>16541070.780000001</v>
      </c>
      <c r="J66" s="96">
        <f>SUM(G66:H66)</f>
        <v>6451017.6100000003</v>
      </c>
    </row>
    <row r="67" spans="1:10" s="93" customFormat="1" x14ac:dyDescent="0.2">
      <c r="B67" s="97" t="s">
        <v>9</v>
      </c>
      <c r="F67" s="98">
        <f>SUM(F65:F66)</f>
        <v>10445303.17</v>
      </c>
      <c r="G67" s="98">
        <f>SUM(G65:G66)</f>
        <v>3358964.16</v>
      </c>
      <c r="H67" s="98">
        <f>SUM(H65:H66)</f>
        <v>3461803.45</v>
      </c>
      <c r="I67" s="98">
        <v>17266070.780000001</v>
      </c>
      <c r="J67" s="98">
        <f>SUM(G67:H67)</f>
        <v>6820767.6100000003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2494018.7599999998</v>
      </c>
      <c r="D74" s="96">
        <f>G9</f>
        <v>751985.66</v>
      </c>
      <c r="E74" s="96">
        <f>H9</f>
        <v>985173.88</v>
      </c>
      <c r="F74" s="96">
        <f t="shared" ref="F74:F81" si="0">SUM(C74:E74)</f>
        <v>4231178.3</v>
      </c>
      <c r="G74" s="96">
        <f t="shared" ref="G74:G81" si="1">SUM(D74:E74)</f>
        <v>1737159.54</v>
      </c>
    </row>
    <row r="75" spans="1:10" x14ac:dyDescent="0.2">
      <c r="B75" s="90" t="s">
        <v>31</v>
      </c>
      <c r="C75" s="96">
        <f>F13</f>
        <v>2497923.58</v>
      </c>
      <c r="D75" s="96">
        <f>G13</f>
        <v>753265.93</v>
      </c>
      <c r="E75" s="96">
        <f>H13</f>
        <v>986390.13</v>
      </c>
      <c r="F75" s="96">
        <f t="shared" si="0"/>
        <v>4237579.6400000006</v>
      </c>
      <c r="G75" s="96">
        <f t="shared" si="1"/>
        <v>1739656.06</v>
      </c>
    </row>
    <row r="76" spans="1:10" x14ac:dyDescent="0.2">
      <c r="B76" s="90" t="s">
        <v>32</v>
      </c>
      <c r="C76" s="96">
        <f>F17</f>
        <v>1965553.89</v>
      </c>
      <c r="D76" s="96">
        <f>G17</f>
        <v>578718.49</v>
      </c>
      <c r="E76" s="96">
        <f>H17</f>
        <v>820570.06</v>
      </c>
      <c r="F76" s="96">
        <f t="shared" si="0"/>
        <v>3364842.44</v>
      </c>
      <c r="G76" s="96">
        <f t="shared" si="1"/>
        <v>1399288.55</v>
      </c>
    </row>
    <row r="77" spans="1:10" x14ac:dyDescent="0.2">
      <c r="B77" s="90" t="s">
        <v>33</v>
      </c>
      <c r="C77" s="96">
        <f>F27</f>
        <v>2471922.8899999997</v>
      </c>
      <c r="D77" s="96">
        <f>G27</f>
        <v>689432.91999999993</v>
      </c>
      <c r="E77" s="96">
        <f>H27</f>
        <v>1153617.5</v>
      </c>
      <c r="F77" s="96">
        <f t="shared" si="0"/>
        <v>4314973.3099999996</v>
      </c>
      <c r="G77" s="96">
        <f t="shared" si="1"/>
        <v>1843050.42</v>
      </c>
    </row>
    <row r="78" spans="1:10" x14ac:dyDescent="0.2">
      <c r="B78" s="90" t="s">
        <v>34</v>
      </c>
      <c r="C78" s="96">
        <f>F31</f>
        <v>1520508.11</v>
      </c>
      <c r="D78" s="96">
        <f>G31</f>
        <v>432801.84</v>
      </c>
      <c r="E78" s="96">
        <f>H31</f>
        <v>681949.25</v>
      </c>
      <c r="F78" s="96">
        <f t="shared" si="0"/>
        <v>2635259.2000000002</v>
      </c>
      <c r="G78" s="96">
        <f t="shared" si="1"/>
        <v>1114751.0900000001</v>
      </c>
    </row>
    <row r="79" spans="1:10" x14ac:dyDescent="0.2">
      <c r="B79" s="90" t="s">
        <v>35</v>
      </c>
      <c r="C79" s="96">
        <f>F53</f>
        <v>5629003.3499999996</v>
      </c>
      <c r="D79" s="96">
        <f>G53</f>
        <v>1648398.6400000001</v>
      </c>
      <c r="E79" s="96">
        <f>H53</f>
        <v>2378341.21</v>
      </c>
      <c r="F79" s="96">
        <f t="shared" si="0"/>
        <v>9655743.1999999993</v>
      </c>
      <c r="G79" s="96">
        <f t="shared" si="1"/>
        <v>4026739.85</v>
      </c>
    </row>
    <row r="80" spans="1:10" x14ac:dyDescent="0.2">
      <c r="B80" s="90" t="s">
        <v>36</v>
      </c>
      <c r="C80" s="96">
        <f>F63</f>
        <v>8638814.9800000004</v>
      </c>
      <c r="D80" s="96">
        <f>G63</f>
        <v>2713550.0900000003</v>
      </c>
      <c r="E80" s="96">
        <f>H63</f>
        <v>3067525.27</v>
      </c>
      <c r="F80" s="96">
        <f t="shared" si="0"/>
        <v>14419890.34</v>
      </c>
      <c r="G80" s="96">
        <f t="shared" si="1"/>
        <v>5781075.3600000003</v>
      </c>
    </row>
    <row r="81" spans="2:7" x14ac:dyDescent="0.2">
      <c r="B81" s="90" t="s">
        <v>37</v>
      </c>
      <c r="C81" s="96">
        <f>F67</f>
        <v>10445303.17</v>
      </c>
      <c r="D81" s="96">
        <f>G67</f>
        <v>3358964.16</v>
      </c>
      <c r="E81" s="96">
        <f>H67</f>
        <v>3461803.45</v>
      </c>
      <c r="F81" s="96">
        <f t="shared" si="0"/>
        <v>17266070.780000001</v>
      </c>
      <c r="G81" s="96">
        <f t="shared" si="1"/>
        <v>6820767.6100000003</v>
      </c>
    </row>
    <row r="82" spans="2:7" x14ac:dyDescent="0.2">
      <c r="C82" s="96"/>
      <c r="D82" s="96"/>
      <c r="E82" s="96"/>
      <c r="F82" s="96">
        <f>SUM(F74:F81)</f>
        <v>60125537.210000001</v>
      </c>
      <c r="G82" s="96"/>
    </row>
    <row r="83" spans="2:7" x14ac:dyDescent="0.2">
      <c r="B83" s="90" t="s">
        <v>3</v>
      </c>
      <c r="C83" s="96">
        <f>SUM(C73:C82)</f>
        <v>35663048.729999997</v>
      </c>
      <c r="D83" s="96">
        <f>SUM(D74:D82)</f>
        <v>10927117.73</v>
      </c>
      <c r="E83" s="96">
        <f>SUM(E74:E82)</f>
        <v>13535370.75</v>
      </c>
      <c r="F83" s="96">
        <f>SUM(C83:E83)</f>
        <v>60125537.209999993</v>
      </c>
      <c r="G83" s="96">
        <f>SUM(D83:E83)</f>
        <v>24462488.48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24462488.48</v>
      </c>
      <c r="E85" s="96"/>
      <c r="F85" s="96"/>
      <c r="G85" s="96"/>
    </row>
    <row r="105" spans="2:7" s="104" customFormat="1" x14ac:dyDescent="0.2">
      <c r="B105" s="90"/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s="104" customFormat="1" x14ac:dyDescent="0.2">
      <c r="B106" s="90"/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s="104" customFormat="1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s="104" customFormat="1" x14ac:dyDescent="0.2">
      <c r="B108" s="90" t="s">
        <v>30</v>
      </c>
      <c r="C108" s="102">
        <f t="shared" ref="C108:E115" si="2">ROUND(C74,0)</f>
        <v>2494019</v>
      </c>
      <c r="D108" s="102">
        <f t="shared" si="2"/>
        <v>751986</v>
      </c>
      <c r="E108" s="102">
        <f t="shared" si="2"/>
        <v>985174</v>
      </c>
      <c r="F108" s="102">
        <f t="shared" ref="F108:F115" si="3">SUM(C108:E108)</f>
        <v>4231179</v>
      </c>
      <c r="G108" s="102">
        <f t="shared" ref="G108:G115" si="4">SUM(D108:E108)</f>
        <v>1737160</v>
      </c>
    </row>
    <row r="109" spans="2:7" s="104" customFormat="1" x14ac:dyDescent="0.2">
      <c r="B109" s="90" t="s">
        <v>31</v>
      </c>
      <c r="C109" s="102">
        <f t="shared" si="2"/>
        <v>2497924</v>
      </c>
      <c r="D109" s="102">
        <f t="shared" si="2"/>
        <v>753266</v>
      </c>
      <c r="E109" s="102">
        <f t="shared" si="2"/>
        <v>986390</v>
      </c>
      <c r="F109" s="102">
        <f t="shared" si="3"/>
        <v>4237580</v>
      </c>
      <c r="G109" s="102">
        <f t="shared" si="4"/>
        <v>1739656</v>
      </c>
    </row>
    <row r="110" spans="2:7" s="104" customFormat="1" x14ac:dyDescent="0.2">
      <c r="B110" s="90" t="s">
        <v>32</v>
      </c>
      <c r="C110" s="102">
        <f t="shared" si="2"/>
        <v>1965554</v>
      </c>
      <c r="D110" s="102">
        <f t="shared" si="2"/>
        <v>578718</v>
      </c>
      <c r="E110" s="102">
        <f t="shared" si="2"/>
        <v>820570</v>
      </c>
      <c r="F110" s="102">
        <f t="shared" si="3"/>
        <v>3364842</v>
      </c>
      <c r="G110" s="102">
        <f t="shared" si="4"/>
        <v>1399288</v>
      </c>
    </row>
    <row r="111" spans="2:7" s="104" customFormat="1" x14ac:dyDescent="0.2">
      <c r="B111" s="90" t="s">
        <v>33</v>
      </c>
      <c r="C111" s="102">
        <f t="shared" si="2"/>
        <v>2471923</v>
      </c>
      <c r="D111" s="102">
        <f t="shared" si="2"/>
        <v>689433</v>
      </c>
      <c r="E111" s="102">
        <f t="shared" si="2"/>
        <v>1153618</v>
      </c>
      <c r="F111" s="102">
        <f t="shared" si="3"/>
        <v>4314974</v>
      </c>
      <c r="G111" s="102">
        <f t="shared" si="4"/>
        <v>1843051</v>
      </c>
    </row>
    <row r="112" spans="2:7" s="104" customFormat="1" x14ac:dyDescent="0.2">
      <c r="B112" s="90" t="s">
        <v>34</v>
      </c>
      <c r="C112" s="102">
        <f t="shared" si="2"/>
        <v>1520508</v>
      </c>
      <c r="D112" s="102">
        <f t="shared" si="2"/>
        <v>432802</v>
      </c>
      <c r="E112" s="102">
        <f t="shared" si="2"/>
        <v>681949</v>
      </c>
      <c r="F112" s="102">
        <f t="shared" si="3"/>
        <v>2635259</v>
      </c>
      <c r="G112" s="102">
        <f t="shared" si="4"/>
        <v>1114751</v>
      </c>
    </row>
    <row r="113" spans="2:7" s="104" customFormat="1" x14ac:dyDescent="0.2">
      <c r="B113" s="90" t="s">
        <v>35</v>
      </c>
      <c r="C113" s="102">
        <f t="shared" si="2"/>
        <v>5629003</v>
      </c>
      <c r="D113" s="102">
        <f t="shared" si="2"/>
        <v>1648399</v>
      </c>
      <c r="E113" s="102">
        <f t="shared" si="2"/>
        <v>2378341</v>
      </c>
      <c r="F113" s="102">
        <f t="shared" si="3"/>
        <v>9655743</v>
      </c>
      <c r="G113" s="102">
        <f t="shared" si="4"/>
        <v>4026740</v>
      </c>
    </row>
    <row r="114" spans="2:7" s="104" customFormat="1" x14ac:dyDescent="0.2">
      <c r="B114" s="90" t="s">
        <v>36</v>
      </c>
      <c r="C114" s="102">
        <f t="shared" si="2"/>
        <v>8638815</v>
      </c>
      <c r="D114" s="102">
        <f t="shared" si="2"/>
        <v>2713550</v>
      </c>
      <c r="E114" s="102">
        <f t="shared" si="2"/>
        <v>3067525</v>
      </c>
      <c r="F114" s="102">
        <f t="shared" si="3"/>
        <v>14419890</v>
      </c>
      <c r="G114" s="102">
        <f t="shared" si="4"/>
        <v>5781075</v>
      </c>
    </row>
    <row r="115" spans="2:7" s="104" customFormat="1" x14ac:dyDescent="0.2">
      <c r="B115" s="90" t="s">
        <v>37</v>
      </c>
      <c r="C115" s="102">
        <f t="shared" si="2"/>
        <v>10445303</v>
      </c>
      <c r="D115" s="102">
        <f t="shared" si="2"/>
        <v>3358964</v>
      </c>
      <c r="E115" s="102">
        <f t="shared" si="2"/>
        <v>3461803</v>
      </c>
      <c r="F115" s="102">
        <f t="shared" si="3"/>
        <v>17266070</v>
      </c>
      <c r="G115" s="102">
        <f t="shared" si="4"/>
        <v>6820767</v>
      </c>
    </row>
    <row r="116" spans="2:7" s="104" customFormat="1" x14ac:dyDescent="0.2">
      <c r="B116" s="90"/>
      <c r="C116" s="102"/>
      <c r="D116" s="102"/>
      <c r="E116" s="102"/>
      <c r="F116" s="102">
        <f>SUM(F107:F115)</f>
        <v>60125537</v>
      </c>
      <c r="G116" s="102"/>
    </row>
    <row r="117" spans="2:7" s="104" customFormat="1" x14ac:dyDescent="0.2">
      <c r="B117" s="90" t="s">
        <v>3</v>
      </c>
      <c r="C117" s="102">
        <f>SUM(C107:C116)</f>
        <v>35663049</v>
      </c>
      <c r="D117" s="102">
        <f>SUM(D107:D116)</f>
        <v>10927118</v>
      </c>
      <c r="E117" s="102">
        <f>SUM(E108:E115)</f>
        <v>13535370</v>
      </c>
      <c r="F117" s="102">
        <f>SUM(C117:E117)</f>
        <v>60125537</v>
      </c>
      <c r="G117" s="102">
        <f>SUM(G107:G116)</f>
        <v>24462488</v>
      </c>
    </row>
    <row r="118" spans="2:7" s="104" customFormat="1" x14ac:dyDescent="0.2">
      <c r="B118" s="90"/>
      <c r="C118" s="102"/>
      <c r="D118" s="102"/>
      <c r="E118" s="102"/>
      <c r="F118" s="102"/>
      <c r="G118" s="102"/>
    </row>
    <row r="119" spans="2:7" s="104" customFormat="1" x14ac:dyDescent="0.2">
      <c r="B119" s="90"/>
      <c r="C119" s="102"/>
      <c r="D119" s="102">
        <f>SUM(D117:E117)</f>
        <v>24462488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r:id="rId1"/>
  <headerFooter alignWithMargins="0">
    <oddHeader xml:space="preserve">&amp;LSPIELBANKABGABE&amp;CAufgliederung des Jahreserfolges 2018
</oddHeader>
    <oddFooter>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60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2470255.9900000002</v>
      </c>
      <c r="G8" s="96">
        <f>ROUND(I8*D8,2)</f>
        <v>809920</v>
      </c>
      <c r="H8" s="96">
        <f>ROUND(I8*E8,2)</f>
        <v>769424</v>
      </c>
      <c r="I8" s="96">
        <f>IF(I9-725000&gt;0,I9-725000,0)</f>
        <v>4049599.99</v>
      </c>
      <c r="J8" s="96">
        <f t="shared" ref="J8:J31" si="0">SUM(G8:H8)</f>
        <v>1579344</v>
      </c>
    </row>
    <row r="9" spans="1:10" s="93" customFormat="1" x14ac:dyDescent="0.2">
      <c r="B9" s="97" t="s">
        <v>9</v>
      </c>
      <c r="F9" s="98">
        <f>SUM(F7:F8)</f>
        <v>2825505.99</v>
      </c>
      <c r="G9" s="98">
        <f>SUM(G7:G8)</f>
        <v>860670</v>
      </c>
      <c r="H9" s="98">
        <f>SUM(H7:H8)</f>
        <v>1088424</v>
      </c>
      <c r="I9" s="98">
        <v>4774599.99</v>
      </c>
      <c r="J9" s="98">
        <f t="shared" si="0"/>
        <v>1949094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 t="shared" si="0"/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2247604.21</v>
      </c>
      <c r="G12" s="106">
        <v>736919.42</v>
      </c>
      <c r="H12" s="96">
        <f>ROUND(I12*E12,2)</f>
        <v>700073.44</v>
      </c>
      <c r="I12" s="96">
        <f>IF(I13-725000&gt;0,I13-725000,0)</f>
        <v>3684597.0700000003</v>
      </c>
      <c r="J12" s="96">
        <f t="shared" si="0"/>
        <v>1436992.8599999999</v>
      </c>
    </row>
    <row r="13" spans="1:10" s="93" customFormat="1" x14ac:dyDescent="0.2">
      <c r="B13" s="97" t="s">
        <v>9</v>
      </c>
      <c r="F13" s="98">
        <f>SUM(F11:F12)</f>
        <v>2602854.21</v>
      </c>
      <c r="G13" s="98">
        <f>SUM(G11:G12)</f>
        <v>787669.42</v>
      </c>
      <c r="H13" s="98">
        <f>SUM(H11:H12)</f>
        <v>1019073.44</v>
      </c>
      <c r="I13" s="98">
        <v>4409597.07</v>
      </c>
      <c r="J13" s="98">
        <f t="shared" si="0"/>
        <v>1806742.8599999999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 t="shared" si="0"/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2271248.69</v>
      </c>
      <c r="G16" s="106">
        <v>744671.69</v>
      </c>
      <c r="H16" s="96">
        <f>ROUND(I16*E16,2)</f>
        <v>707438.12</v>
      </c>
      <c r="I16" s="96">
        <f>IF(I17-725000&gt;0,I17-725000,0)</f>
        <v>3723358.5</v>
      </c>
      <c r="J16" s="96">
        <f t="shared" si="0"/>
        <v>1452109.81</v>
      </c>
    </row>
    <row r="17" spans="1:10" s="93" customFormat="1" ht="12.75" customHeight="1" x14ac:dyDescent="0.2">
      <c r="B17" s="97" t="s">
        <v>9</v>
      </c>
      <c r="F17" s="98">
        <f>SUM(F15:F16)</f>
        <v>2626498.69</v>
      </c>
      <c r="G17" s="98">
        <f>SUM(G15:G16)</f>
        <v>795421.69</v>
      </c>
      <c r="H17" s="98">
        <f>SUM(H15:H16)</f>
        <v>1026438.12</v>
      </c>
      <c r="I17" s="98">
        <v>4448358.5</v>
      </c>
      <c r="J17" s="98">
        <f t="shared" si="0"/>
        <v>1821859.81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56</v>
      </c>
      <c r="C19" s="95">
        <v>0.49</v>
      </c>
      <c r="D19" s="95">
        <v>7.0000000000000007E-2</v>
      </c>
      <c r="E19" s="95">
        <v>0.44</v>
      </c>
      <c r="F19" s="96">
        <f>ROUND(I19*C19,2)</f>
        <v>355250</v>
      </c>
      <c r="G19" s="96">
        <f>ROUND(I19*D19,2)</f>
        <v>50750</v>
      </c>
      <c r="H19" s="96">
        <f>ROUND(I19*E19,2)</f>
        <v>319000</v>
      </c>
      <c r="I19" s="96">
        <f>IF(I21&gt;725000,725000,I21)</f>
        <v>725000</v>
      </c>
      <c r="J19" s="96">
        <f t="shared" si="0"/>
        <v>369750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ROUND(I20*C20,2)</f>
        <v>58780.25</v>
      </c>
      <c r="G20" s="106">
        <v>19272.22</v>
      </c>
      <c r="H20" s="96">
        <f>ROUND(I20*E20,2)</f>
        <v>18308.599999999999</v>
      </c>
      <c r="I20" s="96">
        <f>IF(I21-725000&gt;0,I21-725000,0)</f>
        <v>96361.069999999949</v>
      </c>
      <c r="J20" s="96">
        <f t="shared" si="0"/>
        <v>37580.82</v>
      </c>
    </row>
    <row r="21" spans="1:10" s="99" customFormat="1" x14ac:dyDescent="0.2">
      <c r="B21" s="100" t="s">
        <v>9</v>
      </c>
      <c r="F21" s="101">
        <f>SUM(F19:F20)</f>
        <v>414030.25</v>
      </c>
      <c r="G21" s="101">
        <f>SUM(G19:G20)</f>
        <v>70022.22</v>
      </c>
      <c r="H21" s="101">
        <f>SUM(H19:H20)</f>
        <v>337308.6</v>
      </c>
      <c r="I21" s="101">
        <v>821361.07</v>
      </c>
      <c r="J21" s="96">
        <f t="shared" si="0"/>
        <v>407330.81999999995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 t="shared" si="0"/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2529128.73</v>
      </c>
      <c r="G24" s="96">
        <f>ROUND(I24*D24,2)</f>
        <v>829222.53</v>
      </c>
      <c r="H24" s="96">
        <f>ROUND(I24*E24,2)</f>
        <v>787761.41</v>
      </c>
      <c r="I24" s="96">
        <f>IF(I25-725000&gt;0,I25-725000,0)</f>
        <v>4146112.67</v>
      </c>
      <c r="J24" s="96">
        <f t="shared" si="0"/>
        <v>1616983.94</v>
      </c>
    </row>
    <row r="25" spans="1:10" s="99" customFormat="1" x14ac:dyDescent="0.2">
      <c r="B25" s="100" t="s">
        <v>9</v>
      </c>
      <c r="F25" s="101">
        <f>SUM(F23:F24)</f>
        <v>2884378.73</v>
      </c>
      <c r="G25" s="101">
        <f>SUM(G23:G24)</f>
        <v>879972.53</v>
      </c>
      <c r="H25" s="101">
        <f>SUM(H23:H24)</f>
        <v>1106761.4100000001</v>
      </c>
      <c r="I25" s="101">
        <v>4871112.67</v>
      </c>
      <c r="J25" s="96">
        <f t="shared" si="0"/>
        <v>1986733.9400000002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3298408.98</v>
      </c>
      <c r="G27" s="98">
        <f>SUM(G21,G25)</f>
        <v>949994.75</v>
      </c>
      <c r="H27" s="98">
        <f>SUM(H21,H25)</f>
        <v>1444070.0100000002</v>
      </c>
      <c r="I27" s="98">
        <f>SUM(F27:H27)</f>
        <v>5692473.7400000002</v>
      </c>
      <c r="J27" s="98">
        <f t="shared" si="0"/>
        <v>2394064.7600000002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ROUND(I29*C29,2)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 t="shared" si="0"/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1435316.09</v>
      </c>
      <c r="G30" s="106">
        <v>470595.43</v>
      </c>
      <c r="H30" s="96">
        <f>ROUND(I30*E30,2)</f>
        <v>447065.67</v>
      </c>
      <c r="I30" s="96">
        <f>IF(I31-725000&gt;0,I31-725000,0)</f>
        <v>2352977.19</v>
      </c>
      <c r="J30" s="96">
        <f t="shared" si="0"/>
        <v>917661.1</v>
      </c>
    </row>
    <row r="31" spans="1:10" s="93" customFormat="1" x14ac:dyDescent="0.2">
      <c r="B31" s="97" t="s">
        <v>9</v>
      </c>
      <c r="F31" s="98">
        <f>SUM(F29:F30)</f>
        <v>1790566.09</v>
      </c>
      <c r="G31" s="98">
        <f>SUM(G29:G30)</f>
        <v>521345.43</v>
      </c>
      <c r="H31" s="98">
        <f>SUM(H29:H30)</f>
        <v>766065.66999999993</v>
      </c>
      <c r="I31" s="98">
        <v>3077977.19</v>
      </c>
      <c r="J31" s="98">
        <f t="shared" si="0"/>
        <v>1287411.0999999999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 t="shared" ref="J41:J67" si="1"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2990579.44</v>
      </c>
      <c r="G42" s="106">
        <v>980517.84</v>
      </c>
      <c r="H42" s="96">
        <f>ROUND(I42*E42,2)</f>
        <v>931491.96</v>
      </c>
      <c r="I42" s="96">
        <f>IF(I43-725000&gt;0,I43-725000,0)</f>
        <v>4902589.24</v>
      </c>
      <c r="J42" s="96">
        <f t="shared" si="1"/>
        <v>1912009.7999999998</v>
      </c>
    </row>
    <row r="43" spans="1:10" s="99" customFormat="1" x14ac:dyDescent="0.2">
      <c r="B43" s="100" t="s">
        <v>9</v>
      </c>
      <c r="F43" s="101">
        <f>SUM(F41:F42)</f>
        <v>3345829.44</v>
      </c>
      <c r="G43" s="101">
        <f>SUM(G41:G42)</f>
        <v>1031267.84</v>
      </c>
      <c r="H43" s="101">
        <f>SUM(H41:H42)</f>
        <v>1250491.96</v>
      </c>
      <c r="I43" s="101">
        <v>5627589.2400000002</v>
      </c>
      <c r="J43" s="96">
        <f t="shared" si="1"/>
        <v>2281759.7999999998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 t="shared" si="1"/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531392.44999999995</v>
      </c>
      <c r="G46" s="106">
        <v>174227.04</v>
      </c>
      <c r="H46" s="96">
        <f>ROUND(I46*E46,2)</f>
        <v>165515.68</v>
      </c>
      <c r="I46" s="96">
        <f>IF(I47-725000&gt;0,I47-725000,0)</f>
        <v>871135.16999999993</v>
      </c>
      <c r="J46" s="96">
        <f t="shared" si="1"/>
        <v>339742.71999999997</v>
      </c>
    </row>
    <row r="47" spans="1:10" s="99" customFormat="1" x14ac:dyDescent="0.2">
      <c r="B47" s="100" t="s">
        <v>9</v>
      </c>
      <c r="F47" s="101">
        <f>SUM(F45:F46)</f>
        <v>886642.45</v>
      </c>
      <c r="G47" s="101">
        <f>SUM(G45:G46)</f>
        <v>224977.04</v>
      </c>
      <c r="H47" s="101">
        <f>SUM(H45:H46)</f>
        <v>484515.68</v>
      </c>
      <c r="I47" s="101">
        <v>1596135.17</v>
      </c>
      <c r="J47" s="96">
        <f t="shared" si="1"/>
        <v>709492.72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 t="shared" si="1"/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1470482.04</v>
      </c>
      <c r="G50" s="106">
        <v>482125.25</v>
      </c>
      <c r="H50" s="96">
        <f>ROUND(I50*E50,2)</f>
        <v>458019</v>
      </c>
      <c r="I50" s="96">
        <f>IF(I51-725000&gt;0,I51-725000,0)</f>
        <v>2410626.29</v>
      </c>
      <c r="J50" s="96">
        <f t="shared" si="1"/>
        <v>940144.25</v>
      </c>
    </row>
    <row r="51" spans="1:10" s="99" customFormat="1" x14ac:dyDescent="0.2">
      <c r="B51" s="100" t="s">
        <v>9</v>
      </c>
      <c r="F51" s="101">
        <f>SUM(F49:F50)</f>
        <v>1825732.04</v>
      </c>
      <c r="G51" s="101">
        <f>SUM(G49:G50)</f>
        <v>532875.25</v>
      </c>
      <c r="H51" s="101">
        <f>SUM(H49:H50)</f>
        <v>777019</v>
      </c>
      <c r="I51" s="101">
        <v>3135626.29</v>
      </c>
      <c r="J51" s="96">
        <f t="shared" si="1"/>
        <v>1309894.25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6058203.9299999997</v>
      </c>
      <c r="G53" s="98">
        <f>SUM(G43,G47,G51)</f>
        <v>1789120.13</v>
      </c>
      <c r="H53" s="98">
        <f>SUM(H43,H47,H51)</f>
        <v>2512026.6399999997</v>
      </c>
      <c r="I53" s="98">
        <f>SUM(F53:H53)</f>
        <v>10359350.699999999</v>
      </c>
      <c r="J53" s="98">
        <f t="shared" si="1"/>
        <v>4301146.7699999996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 t="shared" si="1"/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8113966.1699999999</v>
      </c>
      <c r="G56" s="96">
        <f>ROUND(I56*D56,2)</f>
        <v>2660316.7799999998</v>
      </c>
      <c r="H56" s="96">
        <f>ROUND(I56*E56,2)</f>
        <v>2527300.94</v>
      </c>
      <c r="I56" s="96">
        <f>IF(I57-725000&gt;0,I57-725000,0)</f>
        <v>13301583.890000001</v>
      </c>
      <c r="J56" s="96">
        <f t="shared" si="1"/>
        <v>5187617.72</v>
      </c>
    </row>
    <row r="57" spans="1:10" s="99" customFormat="1" x14ac:dyDescent="0.2">
      <c r="B57" s="100" t="s">
        <v>9</v>
      </c>
      <c r="F57" s="101">
        <f>SUM(F55:F56)</f>
        <v>8469216.1699999999</v>
      </c>
      <c r="G57" s="101">
        <f>SUM(G55:G56)</f>
        <v>2711066.78</v>
      </c>
      <c r="H57" s="101">
        <f>SUM(H55:H56)</f>
        <v>2846300.94</v>
      </c>
      <c r="I57" s="101">
        <v>14026583.890000001</v>
      </c>
      <c r="J57" s="96">
        <f t="shared" si="1"/>
        <v>5557367.7199999997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286225.91999999998</v>
      </c>
      <c r="G59" s="96">
        <f>ROUND(I59*D59,2)</f>
        <v>40889.42</v>
      </c>
      <c r="H59" s="96">
        <f>ROUND(I59*E59,2)</f>
        <v>257019.2</v>
      </c>
      <c r="I59" s="96">
        <f>IF(I61&gt;725000,725000,I61)</f>
        <v>584134.54</v>
      </c>
      <c r="J59" s="96">
        <f t="shared" si="1"/>
        <v>297908.62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 t="shared" si="1"/>
        <v>0</v>
      </c>
    </row>
    <row r="61" spans="1:10" s="99" customFormat="1" x14ac:dyDescent="0.2">
      <c r="B61" s="100" t="s">
        <v>9</v>
      </c>
      <c r="F61" s="101">
        <f>SUM(F59:F60)</f>
        <v>286225.91999999998</v>
      </c>
      <c r="G61" s="101">
        <f>SUM(G59:G60)</f>
        <v>40889.42</v>
      </c>
      <c r="H61" s="101">
        <f>SUM(H59:H60)</f>
        <v>257019.2</v>
      </c>
      <c r="I61" s="101">
        <v>584134.54</v>
      </c>
      <c r="J61" s="96">
        <f t="shared" si="1"/>
        <v>297908.62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8755442.0899999999</v>
      </c>
      <c r="G63" s="98">
        <f>SUM(G57,G61)</f>
        <v>2751956.1999999997</v>
      </c>
      <c r="H63" s="98">
        <f>SUM(H57,H61)</f>
        <v>3103320.14</v>
      </c>
      <c r="I63" s="98">
        <f>SUM(F63:H63)</f>
        <v>14610718.43</v>
      </c>
      <c r="J63" s="98">
        <f t="shared" si="1"/>
        <v>5855276.3399999999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 t="shared" si="1"/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10472725.35</v>
      </c>
      <c r="G66" s="96">
        <f>ROUND(I66*D66,2)</f>
        <v>3433680.44</v>
      </c>
      <c r="H66" s="96">
        <f>ROUND(I66*E66,2)</f>
        <v>3261996.42</v>
      </c>
      <c r="I66" s="96">
        <f>IF(I67-725000&gt;0,I67-725000,0)</f>
        <v>17168402.210000001</v>
      </c>
      <c r="J66" s="96">
        <f t="shared" si="1"/>
        <v>6695676.8599999994</v>
      </c>
    </row>
    <row r="67" spans="1:10" s="93" customFormat="1" x14ac:dyDescent="0.2">
      <c r="B67" s="97" t="s">
        <v>9</v>
      </c>
      <c r="F67" s="98">
        <f>SUM(F65:F66)</f>
        <v>10827975.35</v>
      </c>
      <c r="G67" s="98">
        <f>SUM(G65:G66)</f>
        <v>3484430.44</v>
      </c>
      <c r="H67" s="98">
        <f>SUM(H65:H66)</f>
        <v>3580996.42</v>
      </c>
      <c r="I67" s="98">
        <v>17893402.210000001</v>
      </c>
      <c r="J67" s="98">
        <f t="shared" si="1"/>
        <v>7065426.8599999994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2825505.99</v>
      </c>
      <c r="D74" s="96">
        <f>G9</f>
        <v>860670</v>
      </c>
      <c r="E74" s="96">
        <f>H9</f>
        <v>1088424</v>
      </c>
      <c r="F74" s="96">
        <f t="shared" ref="F74:F81" si="2">SUM(C74:E74)</f>
        <v>4774599.99</v>
      </c>
      <c r="G74" s="96">
        <f>SUM(D74:E74)</f>
        <v>1949094</v>
      </c>
    </row>
    <row r="75" spans="1:10" x14ac:dyDescent="0.2">
      <c r="B75" s="90" t="s">
        <v>31</v>
      </c>
      <c r="C75" s="96">
        <f>F13</f>
        <v>2602854.21</v>
      </c>
      <c r="D75" s="96">
        <f>G13</f>
        <v>787669.42</v>
      </c>
      <c r="E75" s="96">
        <f>H13</f>
        <v>1019073.44</v>
      </c>
      <c r="F75" s="96">
        <f t="shared" si="2"/>
        <v>4409597.07</v>
      </c>
      <c r="G75" s="96">
        <f t="shared" ref="G75:G83" si="3">SUM(D75:E75)</f>
        <v>1806742.8599999999</v>
      </c>
    </row>
    <row r="76" spans="1:10" x14ac:dyDescent="0.2">
      <c r="B76" s="90" t="s">
        <v>32</v>
      </c>
      <c r="C76" s="96">
        <f>F17</f>
        <v>2626498.69</v>
      </c>
      <c r="D76" s="96">
        <f>G17</f>
        <v>795421.69</v>
      </c>
      <c r="E76" s="96">
        <f>H17</f>
        <v>1026438.12</v>
      </c>
      <c r="F76" s="96">
        <f t="shared" si="2"/>
        <v>4448358.5</v>
      </c>
      <c r="G76" s="96">
        <f t="shared" si="3"/>
        <v>1821859.81</v>
      </c>
    </row>
    <row r="77" spans="1:10" x14ac:dyDescent="0.2">
      <c r="B77" s="90" t="s">
        <v>33</v>
      </c>
      <c r="C77" s="96">
        <f>F27</f>
        <v>3298408.98</v>
      </c>
      <c r="D77" s="96">
        <f>G27</f>
        <v>949994.75</v>
      </c>
      <c r="E77" s="96">
        <f>H27</f>
        <v>1444070.0100000002</v>
      </c>
      <c r="F77" s="96">
        <f t="shared" si="2"/>
        <v>5692473.7400000002</v>
      </c>
      <c r="G77" s="96">
        <f t="shared" si="3"/>
        <v>2394064.7600000002</v>
      </c>
    </row>
    <row r="78" spans="1:10" x14ac:dyDescent="0.2">
      <c r="B78" s="90" t="s">
        <v>34</v>
      </c>
      <c r="C78" s="96">
        <f>F31</f>
        <v>1790566.09</v>
      </c>
      <c r="D78" s="96">
        <f>G31</f>
        <v>521345.43</v>
      </c>
      <c r="E78" s="96">
        <f>H31</f>
        <v>766065.66999999993</v>
      </c>
      <c r="F78" s="96">
        <f t="shared" si="2"/>
        <v>3077977.19</v>
      </c>
      <c r="G78" s="96">
        <f t="shared" si="3"/>
        <v>1287411.0999999999</v>
      </c>
    </row>
    <row r="79" spans="1:10" x14ac:dyDescent="0.2">
      <c r="B79" s="90" t="s">
        <v>35</v>
      </c>
      <c r="C79" s="96">
        <f>F53</f>
        <v>6058203.9299999997</v>
      </c>
      <c r="D79" s="96">
        <f>G53</f>
        <v>1789120.13</v>
      </c>
      <c r="E79" s="96">
        <f>H53</f>
        <v>2512026.6399999997</v>
      </c>
      <c r="F79" s="96">
        <f t="shared" si="2"/>
        <v>10359350.699999999</v>
      </c>
      <c r="G79" s="96">
        <f t="shared" si="3"/>
        <v>4301146.7699999996</v>
      </c>
    </row>
    <row r="80" spans="1:10" x14ac:dyDescent="0.2">
      <c r="B80" s="90" t="s">
        <v>36</v>
      </c>
      <c r="C80" s="96">
        <f>F63</f>
        <v>8755442.0899999999</v>
      </c>
      <c r="D80" s="96">
        <f>G63</f>
        <v>2751956.1999999997</v>
      </c>
      <c r="E80" s="96">
        <f>H63</f>
        <v>3103320.14</v>
      </c>
      <c r="F80" s="96">
        <f t="shared" si="2"/>
        <v>14610718.43</v>
      </c>
      <c r="G80" s="96">
        <f t="shared" si="3"/>
        <v>5855276.3399999999</v>
      </c>
    </row>
    <row r="81" spans="2:7" x14ac:dyDescent="0.2">
      <c r="B81" s="90" t="s">
        <v>37</v>
      </c>
      <c r="C81" s="96">
        <f>F67</f>
        <v>10827975.35</v>
      </c>
      <c r="D81" s="96">
        <f>G67</f>
        <v>3484430.44</v>
      </c>
      <c r="E81" s="96">
        <f>H67</f>
        <v>3580996.42</v>
      </c>
      <c r="F81" s="96">
        <f t="shared" si="2"/>
        <v>17893402.210000001</v>
      </c>
      <c r="G81" s="96">
        <f t="shared" si="3"/>
        <v>7065426.8599999994</v>
      </c>
    </row>
    <row r="82" spans="2:7" x14ac:dyDescent="0.2">
      <c r="C82" s="96"/>
      <c r="D82" s="96"/>
      <c r="E82" s="96"/>
      <c r="F82" s="96">
        <f>SUM(F74:F81)</f>
        <v>65266477.830000006</v>
      </c>
      <c r="G82" s="96"/>
    </row>
    <row r="83" spans="2:7" x14ac:dyDescent="0.2">
      <c r="B83" s="90" t="s">
        <v>3</v>
      </c>
      <c r="C83" s="96">
        <f>SUM(C73:C82)</f>
        <v>38785455.329999998</v>
      </c>
      <c r="D83" s="96">
        <f>SUM(D74:D82)</f>
        <v>11940608.059999999</v>
      </c>
      <c r="E83" s="96">
        <f>SUM(E74:E82)</f>
        <v>14540414.439999999</v>
      </c>
      <c r="F83" s="96">
        <f>SUM(C83:E83)</f>
        <v>65266477.829999998</v>
      </c>
      <c r="G83" s="96">
        <f t="shared" si="3"/>
        <v>26481022.5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26481022.5</v>
      </c>
      <c r="E85" s="96"/>
      <c r="F85" s="96"/>
      <c r="G85" s="96"/>
    </row>
    <row r="105" spans="2:7" s="104" customFormat="1" x14ac:dyDescent="0.2">
      <c r="B105" s="90"/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s="104" customFormat="1" x14ac:dyDescent="0.2">
      <c r="B106" s="90"/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s="104" customFormat="1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s="104" customFormat="1" x14ac:dyDescent="0.2">
      <c r="B108" s="90" t="s">
        <v>30</v>
      </c>
      <c r="C108" s="102">
        <f t="shared" ref="C108:E115" si="4">ROUND(C74,0)</f>
        <v>2825506</v>
      </c>
      <c r="D108" s="102">
        <f t="shared" si="4"/>
        <v>860670</v>
      </c>
      <c r="E108" s="102">
        <f t="shared" si="4"/>
        <v>1088424</v>
      </c>
      <c r="F108" s="102">
        <f>SUM(C108:E108)</f>
        <v>4774600</v>
      </c>
      <c r="G108" s="102">
        <f>SUM(D108:E108)</f>
        <v>1949094</v>
      </c>
    </row>
    <row r="109" spans="2:7" s="104" customFormat="1" x14ac:dyDescent="0.2">
      <c r="B109" s="90" t="s">
        <v>31</v>
      </c>
      <c r="C109" s="102">
        <f t="shared" si="4"/>
        <v>2602854</v>
      </c>
      <c r="D109" s="102">
        <f t="shared" si="4"/>
        <v>787669</v>
      </c>
      <c r="E109" s="102">
        <f t="shared" si="4"/>
        <v>1019073</v>
      </c>
      <c r="F109" s="102">
        <f t="shared" ref="F109:F115" si="5">SUM(C109:E109)</f>
        <v>4409596</v>
      </c>
      <c r="G109" s="102">
        <f t="shared" ref="G109:G115" si="6">SUM(D109:E109)</f>
        <v>1806742</v>
      </c>
    </row>
    <row r="110" spans="2:7" s="104" customFormat="1" x14ac:dyDescent="0.2">
      <c r="B110" s="90" t="s">
        <v>32</v>
      </c>
      <c r="C110" s="102">
        <f t="shared" si="4"/>
        <v>2626499</v>
      </c>
      <c r="D110" s="102">
        <f t="shared" si="4"/>
        <v>795422</v>
      </c>
      <c r="E110" s="102">
        <f t="shared" si="4"/>
        <v>1026438</v>
      </c>
      <c r="F110" s="102">
        <f t="shared" si="5"/>
        <v>4448359</v>
      </c>
      <c r="G110" s="102">
        <f t="shared" si="6"/>
        <v>1821860</v>
      </c>
    </row>
    <row r="111" spans="2:7" s="104" customFormat="1" x14ac:dyDescent="0.2">
      <c r="B111" s="90" t="s">
        <v>33</v>
      </c>
      <c r="C111" s="102">
        <f t="shared" si="4"/>
        <v>3298409</v>
      </c>
      <c r="D111" s="102">
        <f t="shared" si="4"/>
        <v>949995</v>
      </c>
      <c r="E111" s="102">
        <f>ROUND(E77,0)</f>
        <v>1444070</v>
      </c>
      <c r="F111" s="102">
        <f t="shared" si="5"/>
        <v>5692474</v>
      </c>
      <c r="G111" s="102">
        <f t="shared" si="6"/>
        <v>2394065</v>
      </c>
    </row>
    <row r="112" spans="2:7" s="104" customFormat="1" x14ac:dyDescent="0.2">
      <c r="B112" s="90" t="s">
        <v>34</v>
      </c>
      <c r="C112" s="102">
        <f t="shared" si="4"/>
        <v>1790566</v>
      </c>
      <c r="D112" s="102">
        <f t="shared" si="4"/>
        <v>521345</v>
      </c>
      <c r="E112" s="102">
        <f>ROUND(E78,0)</f>
        <v>766066</v>
      </c>
      <c r="F112" s="102">
        <f t="shared" si="5"/>
        <v>3077977</v>
      </c>
      <c r="G112" s="102">
        <f t="shared" si="6"/>
        <v>1287411</v>
      </c>
    </row>
    <row r="113" spans="2:7" s="104" customFormat="1" x14ac:dyDescent="0.2">
      <c r="B113" s="90" t="s">
        <v>35</v>
      </c>
      <c r="C113" s="102">
        <f t="shared" si="4"/>
        <v>6058204</v>
      </c>
      <c r="D113" s="102">
        <f t="shared" si="4"/>
        <v>1789120</v>
      </c>
      <c r="E113" s="102">
        <f>ROUND(E79,0)</f>
        <v>2512027</v>
      </c>
      <c r="F113" s="102">
        <f t="shared" si="5"/>
        <v>10359351</v>
      </c>
      <c r="G113" s="102">
        <f t="shared" si="6"/>
        <v>4301147</v>
      </c>
    </row>
    <row r="114" spans="2:7" s="104" customFormat="1" x14ac:dyDescent="0.2">
      <c r="B114" s="90" t="s">
        <v>36</v>
      </c>
      <c r="C114" s="102">
        <f t="shared" si="4"/>
        <v>8755442</v>
      </c>
      <c r="D114" s="102">
        <f t="shared" si="4"/>
        <v>2751956</v>
      </c>
      <c r="E114" s="102">
        <f>ROUND(E80,0)</f>
        <v>3103320</v>
      </c>
      <c r="F114" s="102">
        <f t="shared" si="5"/>
        <v>14610718</v>
      </c>
      <c r="G114" s="102">
        <f t="shared" si="6"/>
        <v>5855276</v>
      </c>
    </row>
    <row r="115" spans="2:7" s="104" customFormat="1" x14ac:dyDescent="0.2">
      <c r="B115" s="90" t="s">
        <v>37</v>
      </c>
      <c r="C115" s="102">
        <f t="shared" si="4"/>
        <v>10827975</v>
      </c>
      <c r="D115" s="102">
        <f t="shared" si="4"/>
        <v>3484430</v>
      </c>
      <c r="E115" s="102">
        <f>ROUND(E81,0)</f>
        <v>3580996</v>
      </c>
      <c r="F115" s="102">
        <f t="shared" si="5"/>
        <v>17893401</v>
      </c>
      <c r="G115" s="102">
        <f t="shared" si="6"/>
        <v>7065426</v>
      </c>
    </row>
    <row r="116" spans="2:7" s="104" customFormat="1" x14ac:dyDescent="0.2">
      <c r="B116" s="90"/>
      <c r="C116" s="102"/>
      <c r="D116" s="102"/>
      <c r="E116" s="102"/>
      <c r="F116" s="102">
        <f>SUM(F107:F115)</f>
        <v>65266476</v>
      </c>
      <c r="G116" s="102"/>
    </row>
    <row r="117" spans="2:7" s="104" customFormat="1" x14ac:dyDescent="0.2">
      <c r="B117" s="90" t="s">
        <v>3</v>
      </c>
      <c r="C117" s="102">
        <f>SUM(C107:C116)</f>
        <v>38785455</v>
      </c>
      <c r="D117" s="102">
        <f>SUM(D107:D116)</f>
        <v>11940607</v>
      </c>
      <c r="E117" s="102">
        <f>SUM(E108:E115)</f>
        <v>14540414</v>
      </c>
      <c r="F117" s="102">
        <f>SUM(C117:E117)</f>
        <v>65266476</v>
      </c>
      <c r="G117" s="102">
        <f>SUM(G107:G116)</f>
        <v>26481021</v>
      </c>
    </row>
    <row r="118" spans="2:7" s="104" customFormat="1" x14ac:dyDescent="0.2">
      <c r="B118" s="90"/>
      <c r="C118" s="102"/>
      <c r="D118" s="102"/>
      <c r="E118" s="102"/>
      <c r="F118" s="102"/>
      <c r="G118" s="102"/>
    </row>
    <row r="119" spans="2:7" s="104" customFormat="1" x14ac:dyDescent="0.2">
      <c r="B119" s="90"/>
      <c r="C119" s="102"/>
      <c r="D119" s="102">
        <f>SUM(D117:E117)</f>
        <v>26481021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r:id="rId1"/>
  <headerFooter alignWithMargins="0">
    <oddHeader xml:space="preserve">&amp;LSPIELBANKABGABE&amp;CAufgliederung des Jahreserfolges 2019
</oddHeader>
    <oddFooter>Seite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61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106">
        <v>1351439.74</v>
      </c>
      <c r="G8" s="96">
        <f>ROUND(I8*D8,2)</f>
        <v>443094.99</v>
      </c>
      <c r="H8" s="96">
        <f>ROUND(I8*E8,2)</f>
        <v>420940.24</v>
      </c>
      <c r="I8" s="96">
        <f>IF(I9-725000&gt;0,I9-725000,0)</f>
        <v>2215474.9700000002</v>
      </c>
      <c r="J8" s="96">
        <f>SUM(G8:H8)</f>
        <v>864035.23</v>
      </c>
    </row>
    <row r="9" spans="1:10" s="93" customFormat="1" x14ac:dyDescent="0.2">
      <c r="B9" s="97" t="s">
        <v>9</v>
      </c>
      <c r="F9" s="98">
        <f>SUM(F7:F8)</f>
        <v>1706689.74</v>
      </c>
      <c r="G9" s="98">
        <f>SUM(G7:G8)</f>
        <v>493844.99</v>
      </c>
      <c r="H9" s="98">
        <f>SUM(H7:H8)</f>
        <v>739940.24</v>
      </c>
      <c r="I9" s="98">
        <v>2940474.97</v>
      </c>
      <c r="J9" s="98">
        <f>SUM(G9:H9)</f>
        <v>1233785.23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>SUM(G11:H11)</f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1532192.5</v>
      </c>
      <c r="G12" s="96">
        <f>ROUND(I12*D12,2)</f>
        <v>502358.2</v>
      </c>
      <c r="H12" s="96">
        <f>ROUND(I12*E12,2)</f>
        <v>477240.29</v>
      </c>
      <c r="I12" s="96">
        <f>IF(I13-725000&gt;0,I13-725000,0)</f>
        <v>2511790.9900000002</v>
      </c>
      <c r="J12" s="96">
        <f>SUM(G12:H12)</f>
        <v>979598.49</v>
      </c>
    </row>
    <row r="13" spans="1:10" s="93" customFormat="1" x14ac:dyDescent="0.2">
      <c r="B13" s="97" t="s">
        <v>9</v>
      </c>
      <c r="F13" s="98">
        <f>SUM(F11:F12)</f>
        <v>1887442.5</v>
      </c>
      <c r="G13" s="98">
        <f>SUM(G11:G12)</f>
        <v>553108.19999999995</v>
      </c>
      <c r="H13" s="98">
        <f>SUM(H11:H12)</f>
        <v>796240.29</v>
      </c>
      <c r="I13" s="98">
        <v>3236790.99</v>
      </c>
      <c r="J13" s="98">
        <f>SUM(G13:H13)</f>
        <v>1349348.49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>SUM(G15:H15)</f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1127200.94</v>
      </c>
      <c r="G16" s="96">
        <f>ROUND(I16*D16,2)</f>
        <v>369574.08</v>
      </c>
      <c r="H16" s="96">
        <f>ROUND(I16*E16,2)</f>
        <v>351095.38</v>
      </c>
      <c r="I16" s="96">
        <f>IF(I17-725000&gt;0,I17-725000,0)</f>
        <v>1847870.4</v>
      </c>
      <c r="J16" s="96">
        <f>SUM(G16:H16)</f>
        <v>720669.46</v>
      </c>
    </row>
    <row r="17" spans="1:10" s="93" customFormat="1" ht="12.75" customHeight="1" x14ac:dyDescent="0.2">
      <c r="B17" s="97" t="s">
        <v>9</v>
      </c>
      <c r="F17" s="98">
        <f>SUM(F15:F16)</f>
        <v>1482450.94</v>
      </c>
      <c r="G17" s="98">
        <f>SUM(G15:G16)</f>
        <v>420324.08</v>
      </c>
      <c r="H17" s="98">
        <f>SUM(H15:H16)</f>
        <v>670095.38</v>
      </c>
      <c r="I17" s="98">
        <v>2572870.4</v>
      </c>
      <c r="J17" s="98">
        <f>SUM(G17:H17)</f>
        <v>1090419.46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56</v>
      </c>
      <c r="C19" s="95">
        <v>0.49</v>
      </c>
      <c r="D19" s="95">
        <v>7.0000000000000007E-2</v>
      </c>
      <c r="E19" s="95">
        <v>0.44</v>
      </c>
      <c r="F19" s="96">
        <f>ROUND(I19*C19,2)</f>
        <v>228285.74</v>
      </c>
      <c r="G19" s="96">
        <f>ROUND(I19*D19,2)</f>
        <v>32612.25</v>
      </c>
      <c r="H19" s="96">
        <f>ROUND(I19*E19,2)</f>
        <v>204991.28</v>
      </c>
      <c r="I19" s="96">
        <f>IF(I21&gt;725000,725000,I21)</f>
        <v>465889.27</v>
      </c>
      <c r="J19" s="96">
        <f>SUM(G19:H19)</f>
        <v>237603.53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ROUND(I20*C20,2)</f>
        <v>0</v>
      </c>
      <c r="G20" s="96">
        <f>ROUND(I20*D20,2)</f>
        <v>0</v>
      </c>
      <c r="H20" s="96">
        <f>ROUND(I20*E20,2)</f>
        <v>0</v>
      </c>
      <c r="I20" s="96">
        <f>IF(I21-725000&gt;0,I21-725000,0)</f>
        <v>0</v>
      </c>
      <c r="J20" s="96">
        <f>SUM(G20:H20)</f>
        <v>0</v>
      </c>
    </row>
    <row r="21" spans="1:10" s="99" customFormat="1" x14ac:dyDescent="0.2">
      <c r="B21" s="100" t="s">
        <v>9</v>
      </c>
      <c r="F21" s="101">
        <f>SUM(F19:F20)</f>
        <v>228285.74</v>
      </c>
      <c r="G21" s="101">
        <f>SUM(G19:G20)</f>
        <v>32612.25</v>
      </c>
      <c r="H21" s="101">
        <f>SUM(H19:H20)</f>
        <v>204991.28</v>
      </c>
      <c r="I21" s="101">
        <v>465889.27</v>
      </c>
      <c r="J21" s="96">
        <f>SUM(G21:H21)</f>
        <v>237603.53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>SUM(G23:H23)</f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1703633.19</v>
      </c>
      <c r="G24" s="96">
        <f>ROUND(I24*D24,2)</f>
        <v>558568.26</v>
      </c>
      <c r="H24" s="96">
        <f>ROUND(I24*E24,2)</f>
        <v>530639.85</v>
      </c>
      <c r="I24" s="96">
        <f>IF(I25-725000&gt;0,I25-725000,0)</f>
        <v>2792841.3</v>
      </c>
      <c r="J24" s="96">
        <f>SUM(G24:H24)</f>
        <v>1089208.1099999999</v>
      </c>
    </row>
    <row r="25" spans="1:10" s="99" customFormat="1" x14ac:dyDescent="0.2">
      <c r="B25" s="100" t="s">
        <v>9</v>
      </c>
      <c r="F25" s="101">
        <f>SUM(F23:F24)</f>
        <v>2058883.19</v>
      </c>
      <c r="G25" s="101">
        <f>SUM(G23:G24)</f>
        <v>609318.26</v>
      </c>
      <c r="H25" s="101">
        <f>SUM(H23:H24)</f>
        <v>849639.85</v>
      </c>
      <c r="I25" s="101">
        <v>3517841.3</v>
      </c>
      <c r="J25" s="96">
        <f>SUM(G25:H25)</f>
        <v>1458958.1099999999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2287168.9299999997</v>
      </c>
      <c r="G27" s="98">
        <f>SUM(G21,G25)</f>
        <v>641930.51</v>
      </c>
      <c r="H27" s="98">
        <f>SUM(H21,H25)</f>
        <v>1054631.1299999999</v>
      </c>
      <c r="I27" s="98">
        <f>SUM(F27:H27)</f>
        <v>3983730.5699999994</v>
      </c>
      <c r="J27" s="98">
        <f>SUM(G27:H27)</f>
        <v>1696561.64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ROUND(I29*C29,2)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>SUM(G29:H29)</f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1131339.96</v>
      </c>
      <c r="G30" s="96">
        <f>ROUND(I30*D30,2)</f>
        <v>370931.13</v>
      </c>
      <c r="H30" s="96">
        <f>ROUND(I30*E30,2)</f>
        <v>352384.58</v>
      </c>
      <c r="I30" s="96">
        <f>IF(I31-725000&gt;0,I31-725000,0)</f>
        <v>1854655.67</v>
      </c>
      <c r="J30" s="96">
        <f>SUM(G30:H30)</f>
        <v>723315.71</v>
      </c>
    </row>
    <row r="31" spans="1:10" s="93" customFormat="1" x14ac:dyDescent="0.2">
      <c r="B31" s="97" t="s">
        <v>9</v>
      </c>
      <c r="F31" s="98">
        <f>SUM(F29:F30)</f>
        <v>1486589.96</v>
      </c>
      <c r="G31" s="98">
        <f>SUM(G29:G30)</f>
        <v>421681.13</v>
      </c>
      <c r="H31" s="98">
        <f>SUM(H29:H30)</f>
        <v>671384.58000000007</v>
      </c>
      <c r="I31" s="98">
        <v>2579655.67</v>
      </c>
      <c r="J31" s="98">
        <f>SUM(G31:H31)</f>
        <v>1093065.71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106">
        <v>1976357.53</v>
      </c>
      <c r="G42" s="96">
        <f>ROUND(I42*D42,2)</f>
        <v>647986.06999999995</v>
      </c>
      <c r="H42" s="96">
        <f>ROUND(I42*E42,2)</f>
        <v>615586.77</v>
      </c>
      <c r="I42" s="96">
        <f>IF(I43-725000&gt;0,I43-725000,0)</f>
        <v>3239930.37</v>
      </c>
      <c r="J42" s="96">
        <f>SUM(G42:H42)</f>
        <v>1263572.8399999999</v>
      </c>
    </row>
    <row r="43" spans="1:10" s="99" customFormat="1" x14ac:dyDescent="0.2">
      <c r="B43" s="100" t="s">
        <v>9</v>
      </c>
      <c r="F43" s="101">
        <f>SUM(F41:F42)</f>
        <v>2331607.5300000003</v>
      </c>
      <c r="G43" s="101">
        <f>SUM(G41:G42)</f>
        <v>698736.07</v>
      </c>
      <c r="H43" s="101">
        <f>SUM(H41:H42)</f>
        <v>934586.77</v>
      </c>
      <c r="I43" s="101">
        <v>3964930.37</v>
      </c>
      <c r="J43" s="96">
        <f>SUM(G43:H43)</f>
        <v>1633322.8399999999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>SUM(G45:H45)</f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317057.55</v>
      </c>
      <c r="G46" s="96">
        <f>ROUND(I46*D46,2)</f>
        <v>103953.3</v>
      </c>
      <c r="H46" s="96">
        <f>ROUND(I46*E46,2)</f>
        <v>98755.63</v>
      </c>
      <c r="I46" s="96">
        <f>IF(I47-725000&gt;0,I47-725000,0)</f>
        <v>519766.48</v>
      </c>
      <c r="J46" s="96">
        <f>SUM(G46:H46)</f>
        <v>202708.93</v>
      </c>
    </row>
    <row r="47" spans="1:10" s="99" customFormat="1" x14ac:dyDescent="0.2">
      <c r="B47" s="100" t="s">
        <v>9</v>
      </c>
      <c r="F47" s="101">
        <f>SUM(F45:F46)</f>
        <v>672307.55</v>
      </c>
      <c r="G47" s="101">
        <f>SUM(G45:G46)</f>
        <v>154703.29999999999</v>
      </c>
      <c r="H47" s="101">
        <f>SUM(H45:H46)</f>
        <v>417755.63</v>
      </c>
      <c r="I47" s="101">
        <v>1244766.48</v>
      </c>
      <c r="J47" s="96">
        <f>SUM(G47:H47)</f>
        <v>572458.92999999993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>SUM(G49:H49)</f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689780.74</v>
      </c>
      <c r="G50" s="96">
        <f>ROUND(I50*D50,2)</f>
        <v>226157.62</v>
      </c>
      <c r="H50" s="96">
        <f>ROUND(I50*E50,2)</f>
        <v>214849.74</v>
      </c>
      <c r="I50" s="96">
        <f>IF(I51-725000&gt;0,I51-725000,0)</f>
        <v>1130788.1000000001</v>
      </c>
      <c r="J50" s="96">
        <f>SUM(G50:H50)</f>
        <v>441007.35999999999</v>
      </c>
    </row>
    <row r="51" spans="1:10" s="99" customFormat="1" x14ac:dyDescent="0.2">
      <c r="B51" s="100" t="s">
        <v>9</v>
      </c>
      <c r="F51" s="101">
        <f>SUM(F49:F50)</f>
        <v>1045030.74</v>
      </c>
      <c r="G51" s="101">
        <f>SUM(G49:G50)</f>
        <v>276907.62</v>
      </c>
      <c r="H51" s="101">
        <f>SUM(H49:H50)</f>
        <v>533849.74</v>
      </c>
      <c r="I51" s="101">
        <v>1855788.1</v>
      </c>
      <c r="J51" s="96">
        <f>SUM(G51:H51)</f>
        <v>810757.36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4048945.8200000003</v>
      </c>
      <c r="G53" s="98">
        <f>SUM(G43,G47,G51)</f>
        <v>1130346.9899999998</v>
      </c>
      <c r="H53" s="98">
        <f>SUM(H43,H47,H51)</f>
        <v>1886192.14</v>
      </c>
      <c r="I53" s="98">
        <f>SUM(F53:H53)</f>
        <v>7065484.9500000002</v>
      </c>
      <c r="J53" s="98">
        <f>SUM(G53:H53)</f>
        <v>3016539.13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>SUM(G55:H55)</f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5488823.2300000004</v>
      </c>
      <c r="G56" s="96">
        <f>ROUND(I56*D56,2)</f>
        <v>1799614.17</v>
      </c>
      <c r="H56" s="96">
        <f>ROUND(I56*E56,2)</f>
        <v>1709633.47</v>
      </c>
      <c r="I56" s="96">
        <f>IF(I57-725000&gt;0,I57-725000,0)</f>
        <v>8998070.8699999992</v>
      </c>
      <c r="J56" s="96">
        <f>SUM(G56:H56)</f>
        <v>3509247.6399999997</v>
      </c>
    </row>
    <row r="57" spans="1:10" s="99" customFormat="1" x14ac:dyDescent="0.2">
      <c r="B57" s="100" t="s">
        <v>9</v>
      </c>
      <c r="F57" s="101">
        <f>SUM(F55:F56)</f>
        <v>5844073.2300000004</v>
      </c>
      <c r="G57" s="101">
        <f>SUM(G55:G56)</f>
        <v>1850364.17</v>
      </c>
      <c r="H57" s="101">
        <f>SUM(H55:H56)</f>
        <v>2028633.47</v>
      </c>
      <c r="I57" s="101">
        <v>9723070.8699999992</v>
      </c>
      <c r="J57" s="96">
        <f>SUM(G57:H57)</f>
        <v>3878997.6399999997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106">
        <v>241123.44</v>
      </c>
      <c r="G59" s="96">
        <f>ROUND(I59*D59,2)</f>
        <v>34446.199999999997</v>
      </c>
      <c r="H59" s="96">
        <f>ROUND(I59*E59,2)</f>
        <v>216519</v>
      </c>
      <c r="I59" s="96">
        <f>IF(I61&gt;725000,725000,I61)</f>
        <v>492088.64</v>
      </c>
      <c r="J59" s="96">
        <f>SUM(G59:H59)</f>
        <v>250965.2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>SUM(G60:H60)</f>
        <v>0</v>
      </c>
    </row>
    <row r="61" spans="1:10" s="99" customFormat="1" x14ac:dyDescent="0.2">
      <c r="B61" s="100" t="s">
        <v>9</v>
      </c>
      <c r="F61" s="101">
        <f>SUM(F59:F60)</f>
        <v>241123.44</v>
      </c>
      <c r="G61" s="101">
        <f>SUM(G59:G60)</f>
        <v>34446.199999999997</v>
      </c>
      <c r="H61" s="101">
        <f>SUM(H59:H60)</f>
        <v>216519</v>
      </c>
      <c r="I61" s="101">
        <v>492088.64</v>
      </c>
      <c r="J61" s="96">
        <f>SUM(G61:H61)</f>
        <v>250965.2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6085196.6700000009</v>
      </c>
      <c r="G63" s="98">
        <f>SUM(G57,G61)</f>
        <v>1884810.3699999999</v>
      </c>
      <c r="H63" s="98">
        <f>SUM(H57,H61)</f>
        <v>2245152.4699999997</v>
      </c>
      <c r="I63" s="98">
        <f>SUM(F63:H63)</f>
        <v>10215159.510000002</v>
      </c>
      <c r="J63" s="98">
        <f>SUM(G63:H63)</f>
        <v>4129962.84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>SUM(G65:H65)</f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6452567.5300000003</v>
      </c>
      <c r="G66" s="96">
        <f>ROUND(I66*D66,2)</f>
        <v>2115595.91</v>
      </c>
      <c r="H66" s="96">
        <f>ROUND(I66*E66,2)</f>
        <v>2009816.12</v>
      </c>
      <c r="I66" s="96">
        <f>IF(I67-725000&gt;0,I67-725000,0)</f>
        <v>10577979.560000001</v>
      </c>
      <c r="J66" s="96">
        <f>SUM(G66:H66)</f>
        <v>4125412.0300000003</v>
      </c>
    </row>
    <row r="67" spans="1:10" s="93" customFormat="1" x14ac:dyDescent="0.2">
      <c r="B67" s="97" t="s">
        <v>9</v>
      </c>
      <c r="F67" s="98">
        <f>SUM(F65:F66)</f>
        <v>6807817.5300000003</v>
      </c>
      <c r="G67" s="98">
        <f>SUM(G65:G66)</f>
        <v>2166345.91</v>
      </c>
      <c r="H67" s="98">
        <f>SUM(H65:H66)</f>
        <v>2328816.12</v>
      </c>
      <c r="I67" s="98">
        <v>11302979.560000001</v>
      </c>
      <c r="J67" s="98">
        <f>SUM(G67:H67)</f>
        <v>4495162.03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1706689.74</v>
      </c>
      <c r="D74" s="96">
        <f>G9</f>
        <v>493844.99</v>
      </c>
      <c r="E74" s="96">
        <f>H9</f>
        <v>739940.24</v>
      </c>
      <c r="F74" s="96">
        <f t="shared" ref="F74:F81" si="0">SUM(C74:E74)</f>
        <v>2940474.9699999997</v>
      </c>
      <c r="G74" s="96">
        <f t="shared" ref="G74:G81" si="1">SUM(D74:E74)</f>
        <v>1233785.23</v>
      </c>
    </row>
    <row r="75" spans="1:10" x14ac:dyDescent="0.2">
      <c r="B75" s="90" t="s">
        <v>31</v>
      </c>
      <c r="C75" s="96">
        <f>F13</f>
        <v>1887442.5</v>
      </c>
      <c r="D75" s="96">
        <f>G13</f>
        <v>553108.19999999995</v>
      </c>
      <c r="E75" s="96">
        <f>H13</f>
        <v>796240.29</v>
      </c>
      <c r="F75" s="96">
        <f t="shared" si="0"/>
        <v>3236790.99</v>
      </c>
      <c r="G75" s="96">
        <f t="shared" si="1"/>
        <v>1349348.49</v>
      </c>
    </row>
    <row r="76" spans="1:10" x14ac:dyDescent="0.2">
      <c r="B76" s="90" t="s">
        <v>32</v>
      </c>
      <c r="C76" s="96">
        <f>F17</f>
        <v>1482450.94</v>
      </c>
      <c r="D76" s="96">
        <f>G17</f>
        <v>420324.08</v>
      </c>
      <c r="E76" s="96">
        <f>H17</f>
        <v>670095.38</v>
      </c>
      <c r="F76" s="96">
        <f t="shared" si="0"/>
        <v>2572870.4</v>
      </c>
      <c r="G76" s="96">
        <f t="shared" si="1"/>
        <v>1090419.46</v>
      </c>
    </row>
    <row r="77" spans="1:10" x14ac:dyDescent="0.2">
      <c r="B77" s="90" t="s">
        <v>33</v>
      </c>
      <c r="C77" s="96">
        <f>F27</f>
        <v>2287168.9299999997</v>
      </c>
      <c r="D77" s="96">
        <f>G27</f>
        <v>641930.51</v>
      </c>
      <c r="E77" s="96">
        <f>H27</f>
        <v>1054631.1299999999</v>
      </c>
      <c r="F77" s="96">
        <f t="shared" si="0"/>
        <v>3983730.5699999994</v>
      </c>
      <c r="G77" s="96">
        <f t="shared" si="1"/>
        <v>1696561.64</v>
      </c>
    </row>
    <row r="78" spans="1:10" x14ac:dyDescent="0.2">
      <c r="B78" s="90" t="s">
        <v>34</v>
      </c>
      <c r="C78" s="96">
        <f>F31</f>
        <v>1486589.96</v>
      </c>
      <c r="D78" s="96">
        <f>G31</f>
        <v>421681.13</v>
      </c>
      <c r="E78" s="96">
        <f>H31</f>
        <v>671384.58000000007</v>
      </c>
      <c r="F78" s="96">
        <f t="shared" si="0"/>
        <v>2579655.67</v>
      </c>
      <c r="G78" s="96">
        <f t="shared" si="1"/>
        <v>1093065.71</v>
      </c>
    </row>
    <row r="79" spans="1:10" x14ac:dyDescent="0.2">
      <c r="B79" s="90" t="s">
        <v>35</v>
      </c>
      <c r="C79" s="96">
        <f>F53</f>
        <v>4048945.8200000003</v>
      </c>
      <c r="D79" s="96">
        <f>G53</f>
        <v>1130346.9899999998</v>
      </c>
      <c r="E79" s="96">
        <f>H53</f>
        <v>1886192.14</v>
      </c>
      <c r="F79" s="96">
        <f t="shared" si="0"/>
        <v>7065484.9500000002</v>
      </c>
      <c r="G79" s="96">
        <f t="shared" si="1"/>
        <v>3016539.13</v>
      </c>
    </row>
    <row r="80" spans="1:10" x14ac:dyDescent="0.2">
      <c r="B80" s="90" t="s">
        <v>36</v>
      </c>
      <c r="C80" s="96">
        <f>F63</f>
        <v>6085196.6700000009</v>
      </c>
      <c r="D80" s="96">
        <f>G63</f>
        <v>1884810.3699999999</v>
      </c>
      <c r="E80" s="96">
        <f>H63</f>
        <v>2245152.4699999997</v>
      </c>
      <c r="F80" s="96">
        <f t="shared" si="0"/>
        <v>10215159.510000002</v>
      </c>
      <c r="G80" s="96">
        <f t="shared" si="1"/>
        <v>4129962.84</v>
      </c>
    </row>
    <row r="81" spans="2:7" x14ac:dyDescent="0.2">
      <c r="B81" s="90" t="s">
        <v>37</v>
      </c>
      <c r="C81" s="96">
        <f>F67</f>
        <v>6807817.5300000003</v>
      </c>
      <c r="D81" s="96">
        <f>G67</f>
        <v>2166345.91</v>
      </c>
      <c r="E81" s="96">
        <f>H67</f>
        <v>2328816.12</v>
      </c>
      <c r="F81" s="96">
        <f t="shared" si="0"/>
        <v>11302979.560000002</v>
      </c>
      <c r="G81" s="96">
        <f t="shared" si="1"/>
        <v>4495162.03</v>
      </c>
    </row>
    <row r="82" spans="2:7" x14ac:dyDescent="0.2">
      <c r="C82" s="96"/>
      <c r="D82" s="96"/>
      <c r="E82" s="96"/>
      <c r="F82" s="96">
        <f>SUM(F74:F81)</f>
        <v>43897146.620000005</v>
      </c>
      <c r="G82" s="96"/>
    </row>
    <row r="83" spans="2:7" x14ac:dyDescent="0.2">
      <c r="B83" s="90" t="s">
        <v>3</v>
      </c>
      <c r="C83" s="96">
        <f>SUM(C73:C82)</f>
        <v>25792302.090000004</v>
      </c>
      <c r="D83" s="96">
        <f>SUM(D74:D82)</f>
        <v>7712392.1799999997</v>
      </c>
      <c r="E83" s="96">
        <f>SUM(E74:E82)</f>
        <v>10392452.35</v>
      </c>
      <c r="F83" s="96">
        <f>SUM(C83:E83)</f>
        <v>43897146.620000005</v>
      </c>
      <c r="G83" s="96">
        <f>SUM(D83:E83)</f>
        <v>18104844.530000001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18104844.530000001</v>
      </c>
      <c r="E85" s="96"/>
      <c r="F85" s="96"/>
      <c r="G85" s="96"/>
    </row>
    <row r="105" spans="2:7" s="104" customFormat="1" x14ac:dyDescent="0.2">
      <c r="B105" s="90"/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s="104" customFormat="1" x14ac:dyDescent="0.2">
      <c r="B106" s="90"/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s="104" customFormat="1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s="104" customFormat="1" x14ac:dyDescent="0.2">
      <c r="B108" s="90" t="s">
        <v>30</v>
      </c>
      <c r="C108" s="102">
        <f>ROUND(C74,0)</f>
        <v>1706690</v>
      </c>
      <c r="D108" s="102">
        <f>ROUND(D74,0)</f>
        <v>493845</v>
      </c>
      <c r="E108" s="102">
        <f>ROUND(E74,0)</f>
        <v>739940</v>
      </c>
      <c r="F108" s="102">
        <f t="shared" ref="F108:F115" si="2">SUM(C108:E108)</f>
        <v>2940475</v>
      </c>
      <c r="G108" s="102">
        <f t="shared" ref="G108:G115" si="3">SUM(D108:E108)</f>
        <v>1233785</v>
      </c>
    </row>
    <row r="109" spans="2:7" s="104" customFormat="1" x14ac:dyDescent="0.2">
      <c r="B109" s="90" t="s">
        <v>31</v>
      </c>
      <c r="C109" s="105">
        <v>1887442</v>
      </c>
      <c r="D109" s="102">
        <f>ROUND(D75,0)</f>
        <v>553108</v>
      </c>
      <c r="E109" s="102">
        <f>ROUND(E75,0)</f>
        <v>796240</v>
      </c>
      <c r="F109" s="102">
        <f t="shared" si="2"/>
        <v>3236790</v>
      </c>
      <c r="G109" s="102">
        <f t="shared" si="3"/>
        <v>1349348</v>
      </c>
    </row>
    <row r="110" spans="2:7" s="104" customFormat="1" x14ac:dyDescent="0.2">
      <c r="B110" s="90" t="s">
        <v>32</v>
      </c>
      <c r="C110" s="102">
        <f t="shared" ref="C110:D114" si="4">ROUND(C76,0)</f>
        <v>1482451</v>
      </c>
      <c r="D110" s="102">
        <f t="shared" si="4"/>
        <v>420324</v>
      </c>
      <c r="E110" s="105">
        <v>670096</v>
      </c>
      <c r="F110" s="102">
        <f t="shared" si="2"/>
        <v>2572871</v>
      </c>
      <c r="G110" s="102">
        <f t="shared" si="3"/>
        <v>1090420</v>
      </c>
    </row>
    <row r="111" spans="2:7" s="104" customFormat="1" x14ac:dyDescent="0.2">
      <c r="B111" s="90" t="s">
        <v>33</v>
      </c>
      <c r="C111" s="102">
        <f t="shared" si="4"/>
        <v>2287169</v>
      </c>
      <c r="D111" s="102">
        <f t="shared" si="4"/>
        <v>641931</v>
      </c>
      <c r="E111" s="102">
        <f>ROUND(E77,0)</f>
        <v>1054631</v>
      </c>
      <c r="F111" s="102">
        <f t="shared" si="2"/>
        <v>3983731</v>
      </c>
      <c r="G111" s="102">
        <f t="shared" si="3"/>
        <v>1696562</v>
      </c>
    </row>
    <row r="112" spans="2:7" s="104" customFormat="1" x14ac:dyDescent="0.2">
      <c r="B112" s="90" t="s">
        <v>34</v>
      </c>
      <c r="C112" s="102">
        <f t="shared" si="4"/>
        <v>1486590</v>
      </c>
      <c r="D112" s="102">
        <f t="shared" si="4"/>
        <v>421681</v>
      </c>
      <c r="E112" s="102">
        <f>ROUND(E78,0)</f>
        <v>671385</v>
      </c>
      <c r="F112" s="102">
        <f t="shared" si="2"/>
        <v>2579656</v>
      </c>
      <c r="G112" s="102">
        <f t="shared" si="3"/>
        <v>1093066</v>
      </c>
    </row>
    <row r="113" spans="2:7" s="104" customFormat="1" x14ac:dyDescent="0.2">
      <c r="B113" s="90" t="s">
        <v>35</v>
      </c>
      <c r="C113" s="102">
        <f t="shared" si="4"/>
        <v>4048946</v>
      </c>
      <c r="D113" s="102">
        <f t="shared" si="4"/>
        <v>1130347</v>
      </c>
      <c r="E113" s="102">
        <f>ROUND(E79,0)</f>
        <v>1886192</v>
      </c>
      <c r="F113" s="102">
        <f t="shared" si="2"/>
        <v>7065485</v>
      </c>
      <c r="G113" s="102">
        <f t="shared" si="3"/>
        <v>3016539</v>
      </c>
    </row>
    <row r="114" spans="2:7" s="104" customFormat="1" x14ac:dyDescent="0.2">
      <c r="B114" s="90" t="s">
        <v>36</v>
      </c>
      <c r="C114" s="102">
        <f t="shared" si="4"/>
        <v>6085197</v>
      </c>
      <c r="D114" s="102">
        <f t="shared" si="4"/>
        <v>1884810</v>
      </c>
      <c r="E114" s="105">
        <v>2245153</v>
      </c>
      <c r="F114" s="102">
        <f t="shared" si="2"/>
        <v>10215160</v>
      </c>
      <c r="G114" s="102">
        <f t="shared" si="3"/>
        <v>4129963</v>
      </c>
    </row>
    <row r="115" spans="2:7" s="104" customFormat="1" x14ac:dyDescent="0.2">
      <c r="B115" s="90" t="s">
        <v>37</v>
      </c>
      <c r="C115" s="105">
        <v>6807817</v>
      </c>
      <c r="D115" s="102">
        <f>ROUND(D81,0)</f>
        <v>2166346</v>
      </c>
      <c r="E115" s="102">
        <f>ROUND(E81,0)</f>
        <v>2328816</v>
      </c>
      <c r="F115" s="102">
        <f t="shared" si="2"/>
        <v>11302979</v>
      </c>
      <c r="G115" s="102">
        <f t="shared" si="3"/>
        <v>4495162</v>
      </c>
    </row>
    <row r="116" spans="2:7" s="104" customFormat="1" x14ac:dyDescent="0.2">
      <c r="B116" s="90"/>
      <c r="C116" s="102"/>
      <c r="D116" s="102"/>
      <c r="E116" s="102"/>
      <c r="F116" s="102">
        <f>SUM(F107:F115)</f>
        <v>43897147</v>
      </c>
      <c r="G116" s="102"/>
    </row>
    <row r="117" spans="2:7" s="104" customFormat="1" x14ac:dyDescent="0.2">
      <c r="B117" s="90" t="s">
        <v>3</v>
      </c>
      <c r="C117" s="102">
        <f>SUM(C107:C116)</f>
        <v>25792302</v>
      </c>
      <c r="D117" s="102">
        <f>SUM(D107:D116)</f>
        <v>7712392</v>
      </c>
      <c r="E117" s="102">
        <f>SUM(E108:E115)</f>
        <v>10392453</v>
      </c>
      <c r="F117" s="102">
        <f>SUM(C117:E117)</f>
        <v>43897147</v>
      </c>
      <c r="G117" s="102">
        <f>SUM(G107:G116)</f>
        <v>18104845</v>
      </c>
    </row>
    <row r="118" spans="2:7" s="104" customFormat="1" x14ac:dyDescent="0.2">
      <c r="B118" s="90"/>
      <c r="C118" s="102"/>
      <c r="D118" s="102"/>
      <c r="E118" s="102"/>
      <c r="F118" s="102"/>
      <c r="G118" s="102"/>
    </row>
    <row r="119" spans="2:7" s="104" customFormat="1" x14ac:dyDescent="0.2">
      <c r="B119" s="90"/>
      <c r="C119" s="102"/>
      <c r="D119" s="102">
        <f>SUM(D117:E117)</f>
        <v>18104845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r:id="rId1"/>
  <headerFooter alignWithMargins="0">
    <oddHeader xml:space="preserve">&amp;LSPIELBANKABGABE&amp;CAufgliederung des Jahreserfolges 2020
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/>
  </sheetViews>
  <sheetFormatPr baseColWidth="10" defaultRowHeight="12.75" x14ac:dyDescent="0.2"/>
  <cols>
    <col min="1" max="1" width="3.7109375" style="16" customWidth="1"/>
    <col min="2" max="2" width="16.85546875" style="16" customWidth="1"/>
    <col min="3" max="4" width="13.7109375" style="16" customWidth="1"/>
    <col min="5" max="5" width="13.85546875" style="16" customWidth="1"/>
    <col min="6" max="6" width="15.28515625" style="16" customWidth="1"/>
    <col min="7" max="10" width="13.7109375" style="16" customWidth="1"/>
    <col min="11" max="16384" width="11.42578125" style="25"/>
  </cols>
  <sheetData>
    <row r="1" spans="1:10" x14ac:dyDescent="0.2">
      <c r="A1" s="15" t="s">
        <v>40</v>
      </c>
    </row>
    <row r="3" spans="1:10" x14ac:dyDescent="0.2">
      <c r="C3" s="17" t="s">
        <v>0</v>
      </c>
      <c r="D3" s="17" t="s">
        <v>1</v>
      </c>
      <c r="E3" s="17" t="s">
        <v>2</v>
      </c>
      <c r="F3" s="17" t="s">
        <v>0</v>
      </c>
      <c r="G3" s="17" t="s">
        <v>1</v>
      </c>
      <c r="H3" s="17" t="s">
        <v>2</v>
      </c>
      <c r="I3" s="18" t="s">
        <v>3</v>
      </c>
      <c r="J3" s="17" t="s">
        <v>4</v>
      </c>
    </row>
    <row r="4" spans="1:10" x14ac:dyDescent="0.2">
      <c r="C4" s="17" t="s">
        <v>5</v>
      </c>
      <c r="D4" s="17" t="s">
        <v>5</v>
      </c>
      <c r="E4" s="17" t="s">
        <v>5</v>
      </c>
      <c r="F4" s="17" t="s">
        <v>6</v>
      </c>
      <c r="G4" s="17" t="s">
        <v>6</v>
      </c>
      <c r="H4" s="17" t="s">
        <v>6</v>
      </c>
      <c r="I4" s="17" t="s">
        <v>6</v>
      </c>
      <c r="J4" s="17" t="s">
        <v>6</v>
      </c>
    </row>
    <row r="5" spans="1:10" x14ac:dyDescent="0.2">
      <c r="A5" s="19"/>
      <c r="B5" s="19"/>
      <c r="C5" s="20"/>
      <c r="D5" s="20"/>
      <c r="E5" s="20"/>
      <c r="F5" s="20"/>
      <c r="G5" s="20"/>
      <c r="H5" s="20"/>
      <c r="I5" s="20"/>
      <c r="J5" s="19"/>
    </row>
    <row r="7" spans="1:10" x14ac:dyDescent="0.2">
      <c r="A7" s="16" t="s">
        <v>7</v>
      </c>
      <c r="B7" s="16" t="s">
        <v>8</v>
      </c>
      <c r="C7" s="21">
        <v>0.6</v>
      </c>
      <c r="D7" s="21">
        <v>0.05</v>
      </c>
      <c r="E7" s="21">
        <v>0.35</v>
      </c>
      <c r="F7" s="22">
        <v>435000</v>
      </c>
      <c r="G7" s="22">
        <v>36250</v>
      </c>
      <c r="H7" s="22">
        <v>253750</v>
      </c>
      <c r="I7" s="22">
        <v>725000</v>
      </c>
      <c r="J7" s="22">
        <v>290000</v>
      </c>
    </row>
    <row r="8" spans="1:10" x14ac:dyDescent="0.2">
      <c r="C8" s="21">
        <v>0.7</v>
      </c>
      <c r="D8" s="21">
        <v>0.15</v>
      </c>
      <c r="E8" s="21">
        <v>0.15</v>
      </c>
      <c r="F8" s="22">
        <v>5566658.4900000002</v>
      </c>
      <c r="G8" s="22">
        <v>1192855.3899999999</v>
      </c>
      <c r="H8" s="22">
        <v>1192855.3899999999</v>
      </c>
      <c r="I8" s="22">
        <v>7952369.2699999996</v>
      </c>
      <c r="J8" s="22">
        <v>2385710.7799999998</v>
      </c>
    </row>
    <row r="9" spans="1:10" x14ac:dyDescent="0.2">
      <c r="A9" s="19"/>
      <c r="B9" s="23" t="s">
        <v>9</v>
      </c>
      <c r="C9" s="19"/>
      <c r="D9" s="19"/>
      <c r="E9" s="19"/>
      <c r="F9" s="24">
        <v>6001658.4900000002</v>
      </c>
      <c r="G9" s="24">
        <v>1229105.3899999999</v>
      </c>
      <c r="H9" s="24">
        <v>1446605.39</v>
      </c>
      <c r="I9" s="24">
        <v>8677369.2699999996</v>
      </c>
      <c r="J9" s="24">
        <v>2675710.7799999998</v>
      </c>
    </row>
    <row r="10" spans="1:10" x14ac:dyDescent="0.2">
      <c r="F10" s="22"/>
      <c r="G10" s="22"/>
      <c r="H10" s="22"/>
      <c r="I10" s="22"/>
      <c r="J10" s="22" t="s">
        <v>10</v>
      </c>
    </row>
    <row r="11" spans="1:10" x14ac:dyDescent="0.2">
      <c r="A11" s="16" t="s">
        <v>11</v>
      </c>
      <c r="B11" s="16" t="s">
        <v>12</v>
      </c>
      <c r="C11" s="21">
        <v>0.6</v>
      </c>
      <c r="D11" s="21">
        <v>0.05</v>
      </c>
      <c r="E11" s="21">
        <v>0.35</v>
      </c>
      <c r="F11" s="22">
        <v>435000</v>
      </c>
      <c r="G11" s="22">
        <v>36250</v>
      </c>
      <c r="H11" s="22">
        <v>253750</v>
      </c>
      <c r="I11" s="22">
        <v>725000</v>
      </c>
      <c r="J11" s="22">
        <v>290000</v>
      </c>
    </row>
    <row r="12" spans="1:10" x14ac:dyDescent="0.2">
      <c r="C12" s="21">
        <v>0.7</v>
      </c>
      <c r="D12" s="21">
        <v>0.15</v>
      </c>
      <c r="E12" s="21">
        <v>0.15</v>
      </c>
      <c r="F12" s="22">
        <v>8093729.6500000004</v>
      </c>
      <c r="G12" s="22">
        <v>1734370.64</v>
      </c>
      <c r="H12" s="22">
        <v>1734370.64</v>
      </c>
      <c r="I12" s="22">
        <v>11562470.93</v>
      </c>
      <c r="J12" s="22">
        <v>3468741.28</v>
      </c>
    </row>
    <row r="13" spans="1:10" x14ac:dyDescent="0.2">
      <c r="A13" s="19"/>
      <c r="B13" s="23" t="s">
        <v>9</v>
      </c>
      <c r="C13" s="19"/>
      <c r="D13" s="19"/>
      <c r="E13" s="19"/>
      <c r="F13" s="24">
        <v>8528729.6500000004</v>
      </c>
      <c r="G13" s="24">
        <v>1770620.64</v>
      </c>
      <c r="H13" s="24">
        <v>1988120.64</v>
      </c>
      <c r="I13" s="24">
        <v>12287470.93</v>
      </c>
      <c r="J13" s="24">
        <v>3758741.28</v>
      </c>
    </row>
    <row r="14" spans="1:10" x14ac:dyDescent="0.2">
      <c r="F14" s="22"/>
      <c r="G14" s="22"/>
      <c r="H14" s="22"/>
      <c r="I14" s="22"/>
      <c r="J14" s="22" t="s">
        <v>10</v>
      </c>
    </row>
    <row r="15" spans="1:10" x14ac:dyDescent="0.2">
      <c r="A15" s="16" t="s">
        <v>13</v>
      </c>
      <c r="B15" s="16" t="s">
        <v>14</v>
      </c>
      <c r="C15" s="21">
        <v>0.6</v>
      </c>
      <c r="D15" s="21">
        <v>0.05</v>
      </c>
      <c r="E15" s="21">
        <v>0.35</v>
      </c>
      <c r="F15" s="22">
        <v>435000</v>
      </c>
      <c r="G15" s="22">
        <v>36250</v>
      </c>
      <c r="H15" s="22">
        <v>253750</v>
      </c>
      <c r="I15" s="22">
        <v>725000</v>
      </c>
      <c r="J15" s="22">
        <v>290000</v>
      </c>
    </row>
    <row r="16" spans="1:10" x14ac:dyDescent="0.2">
      <c r="C16" s="21">
        <v>0.7</v>
      </c>
      <c r="D16" s="21">
        <v>0.15</v>
      </c>
      <c r="E16" s="21">
        <v>0.15</v>
      </c>
      <c r="F16" s="22">
        <v>6092568.5499999998</v>
      </c>
      <c r="G16" s="22">
        <v>1305550.3999999999</v>
      </c>
      <c r="H16" s="22">
        <v>1305550.3999999999</v>
      </c>
      <c r="I16" s="22">
        <v>8703669.3499999996</v>
      </c>
      <c r="J16" s="22">
        <v>2611100.7999999998</v>
      </c>
    </row>
    <row r="17" spans="1:10" ht="12.75" customHeight="1" x14ac:dyDescent="0.2">
      <c r="A17" s="19"/>
      <c r="B17" s="23" t="s">
        <v>9</v>
      </c>
      <c r="C17" s="19"/>
      <c r="D17" s="19"/>
      <c r="E17" s="19"/>
      <c r="F17" s="24">
        <v>6527568.5499999998</v>
      </c>
      <c r="G17" s="24">
        <v>1341800.3999999999</v>
      </c>
      <c r="H17" s="24">
        <v>1559300.4</v>
      </c>
      <c r="I17" s="24">
        <v>9428669.3499999996</v>
      </c>
      <c r="J17" s="24">
        <v>2901100.8</v>
      </c>
    </row>
    <row r="18" spans="1:10" x14ac:dyDescent="0.2">
      <c r="F18" s="22"/>
      <c r="G18" s="22"/>
      <c r="H18" s="22"/>
      <c r="I18" s="22"/>
      <c r="J18" s="22" t="s">
        <v>10</v>
      </c>
    </row>
    <row r="19" spans="1:10" x14ac:dyDescent="0.2">
      <c r="A19" s="16" t="s">
        <v>15</v>
      </c>
      <c r="B19" s="16" t="s">
        <v>16</v>
      </c>
      <c r="C19" s="21">
        <v>0.6</v>
      </c>
      <c r="D19" s="21">
        <v>0.05</v>
      </c>
      <c r="E19" s="21">
        <v>0.35</v>
      </c>
      <c r="F19" s="22">
        <v>217283.15</v>
      </c>
      <c r="G19" s="22">
        <v>18106.93</v>
      </c>
      <c r="H19" s="22">
        <v>126748.51</v>
      </c>
      <c r="I19" s="22">
        <v>362138.59</v>
      </c>
      <c r="J19" s="22">
        <v>144855.44</v>
      </c>
    </row>
    <row r="20" spans="1:10" x14ac:dyDescent="0.2">
      <c r="C20" s="21">
        <v>0.7</v>
      </c>
      <c r="D20" s="21">
        <v>0.15</v>
      </c>
      <c r="E20" s="21">
        <v>0.15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x14ac:dyDescent="0.2">
      <c r="A21" s="25"/>
      <c r="B21" s="26" t="s">
        <v>9</v>
      </c>
      <c r="C21" s="25"/>
      <c r="D21" s="25"/>
      <c r="E21" s="25"/>
      <c r="F21" s="27">
        <v>217283.15</v>
      </c>
      <c r="G21" s="27">
        <v>18106.93</v>
      </c>
      <c r="H21" s="27">
        <v>126748.51</v>
      </c>
      <c r="I21" s="27">
        <v>362138.59</v>
      </c>
      <c r="J21" s="22">
        <v>144855.44</v>
      </c>
    </row>
    <row r="22" spans="1:10" x14ac:dyDescent="0.2">
      <c r="F22" s="22"/>
      <c r="G22" s="22"/>
      <c r="H22" s="22"/>
      <c r="I22" s="22"/>
      <c r="J22" s="22" t="s">
        <v>10</v>
      </c>
    </row>
    <row r="23" spans="1:10" x14ac:dyDescent="0.2">
      <c r="A23" s="16" t="s">
        <v>10</v>
      </c>
      <c r="B23" s="16" t="s">
        <v>39</v>
      </c>
      <c r="C23" s="21">
        <v>0.6</v>
      </c>
      <c r="D23" s="21">
        <v>0.05</v>
      </c>
      <c r="E23" s="21">
        <v>0.35</v>
      </c>
      <c r="F23" s="22">
        <v>435000</v>
      </c>
      <c r="G23" s="22">
        <v>36250</v>
      </c>
      <c r="H23" s="22">
        <v>253750</v>
      </c>
      <c r="I23" s="22">
        <v>725000</v>
      </c>
      <c r="J23" s="22">
        <v>290000</v>
      </c>
    </row>
    <row r="24" spans="1:10" x14ac:dyDescent="0.2">
      <c r="C24" s="21">
        <v>0.7</v>
      </c>
      <c r="D24" s="21">
        <v>0.15</v>
      </c>
      <c r="E24" s="21">
        <v>0.15</v>
      </c>
      <c r="F24" s="22">
        <v>4376187.7</v>
      </c>
      <c r="G24" s="22">
        <v>937754.51</v>
      </c>
      <c r="H24" s="22">
        <v>937754.51</v>
      </c>
      <c r="I24" s="22">
        <v>6251696.7199999997</v>
      </c>
      <c r="J24" s="22">
        <v>1875509.02</v>
      </c>
    </row>
    <row r="25" spans="1:10" x14ac:dyDescent="0.2">
      <c r="A25" s="25"/>
      <c r="B25" s="26" t="s">
        <v>9</v>
      </c>
      <c r="C25" s="25"/>
      <c r="D25" s="25"/>
      <c r="E25" s="25"/>
      <c r="F25" s="27">
        <v>4811187.7</v>
      </c>
      <c r="G25" s="27">
        <v>974004.51</v>
      </c>
      <c r="H25" s="27">
        <v>1191504.51</v>
      </c>
      <c r="I25" s="27">
        <v>6976696.7199999997</v>
      </c>
      <c r="J25" s="22">
        <v>2165509.02</v>
      </c>
    </row>
    <row r="26" spans="1:10" x14ac:dyDescent="0.2">
      <c r="F26" s="22"/>
      <c r="G26" s="22"/>
      <c r="H26" s="22"/>
      <c r="I26" s="22"/>
      <c r="J26" s="22" t="s">
        <v>10</v>
      </c>
    </row>
    <row r="27" spans="1:10" x14ac:dyDescent="0.2">
      <c r="A27" s="19"/>
      <c r="B27" s="23" t="s">
        <v>17</v>
      </c>
      <c r="C27" s="19"/>
      <c r="D27" s="19"/>
      <c r="E27" s="19"/>
      <c r="F27" s="24">
        <v>5028470.8499999996</v>
      </c>
      <c r="G27" s="24">
        <v>992111.44</v>
      </c>
      <c r="H27" s="24">
        <v>1318253.02</v>
      </c>
      <c r="I27" s="24">
        <v>7338835.3100000005</v>
      </c>
      <c r="J27" s="24">
        <v>2310364.46</v>
      </c>
    </row>
    <row r="28" spans="1:10" x14ac:dyDescent="0.2">
      <c r="F28" s="22"/>
      <c r="G28" s="22"/>
      <c r="H28" s="22"/>
      <c r="I28" s="22"/>
      <c r="J28" s="22" t="s">
        <v>10</v>
      </c>
    </row>
    <row r="29" spans="1:10" x14ac:dyDescent="0.2">
      <c r="A29" s="16" t="s">
        <v>18</v>
      </c>
      <c r="B29" s="16" t="s">
        <v>19</v>
      </c>
      <c r="C29" s="21">
        <v>0.6</v>
      </c>
      <c r="D29" s="21">
        <v>0.05</v>
      </c>
      <c r="E29" s="21">
        <v>0.35</v>
      </c>
      <c r="F29" s="22">
        <v>435000</v>
      </c>
      <c r="G29" s="22">
        <v>36250</v>
      </c>
      <c r="H29" s="22">
        <v>253750</v>
      </c>
      <c r="I29" s="22">
        <v>725000</v>
      </c>
      <c r="J29" s="22">
        <v>290000</v>
      </c>
    </row>
    <row r="30" spans="1:10" x14ac:dyDescent="0.2">
      <c r="C30" s="21">
        <v>0.7</v>
      </c>
      <c r="D30" s="21">
        <v>0.15</v>
      </c>
      <c r="E30" s="21">
        <v>0.15</v>
      </c>
      <c r="F30" s="22">
        <v>5481318.0899999999</v>
      </c>
      <c r="G30" s="22">
        <v>1174568.1599999999</v>
      </c>
      <c r="H30" s="22">
        <v>1174568.1599999999</v>
      </c>
      <c r="I30" s="22">
        <v>7830454.4100000001</v>
      </c>
      <c r="J30" s="22">
        <v>2349136.3199999998</v>
      </c>
    </row>
    <row r="31" spans="1:10" x14ac:dyDescent="0.2">
      <c r="A31" s="19"/>
      <c r="B31" s="23" t="s">
        <v>9</v>
      </c>
      <c r="C31" s="19"/>
      <c r="D31" s="19"/>
      <c r="E31" s="19"/>
      <c r="F31" s="24">
        <v>5916318.0899999999</v>
      </c>
      <c r="G31" s="24">
        <v>1210818.1599999999</v>
      </c>
      <c r="H31" s="24">
        <v>1428318.16</v>
      </c>
      <c r="I31" s="24">
        <v>8555454.4100000001</v>
      </c>
      <c r="J31" s="24">
        <v>2639136.3199999998</v>
      </c>
    </row>
    <row r="32" spans="1:10" x14ac:dyDescent="0.2">
      <c r="J32" s="28" t="s">
        <v>10</v>
      </c>
    </row>
    <row r="33" spans="1:10" x14ac:dyDescent="0.2">
      <c r="J33" s="28" t="s">
        <v>10</v>
      </c>
    </row>
    <row r="34" spans="1:10" x14ac:dyDescent="0.2">
      <c r="J34" s="28" t="s">
        <v>10</v>
      </c>
    </row>
    <row r="35" spans="1:10" x14ac:dyDescent="0.2">
      <c r="A35" s="15" t="s">
        <v>40</v>
      </c>
      <c r="J35" s="28" t="s">
        <v>10</v>
      </c>
    </row>
    <row r="36" spans="1:10" x14ac:dyDescent="0.2">
      <c r="J36" s="28" t="s">
        <v>10</v>
      </c>
    </row>
    <row r="37" spans="1:10" x14ac:dyDescent="0.2">
      <c r="C37" s="17" t="s">
        <v>0</v>
      </c>
      <c r="D37" s="17" t="s">
        <v>1</v>
      </c>
      <c r="E37" s="17" t="s">
        <v>2</v>
      </c>
      <c r="F37" s="17" t="s">
        <v>0</v>
      </c>
      <c r="G37" s="17" t="s">
        <v>1</v>
      </c>
      <c r="H37" s="17" t="s">
        <v>2</v>
      </c>
      <c r="I37" s="17" t="s">
        <v>3</v>
      </c>
      <c r="J37" s="17" t="s">
        <v>4</v>
      </c>
    </row>
    <row r="38" spans="1:10" x14ac:dyDescent="0.2">
      <c r="C38" s="17" t="s">
        <v>5</v>
      </c>
      <c r="D38" s="17" t="s">
        <v>5</v>
      </c>
      <c r="E38" s="17" t="s">
        <v>5</v>
      </c>
      <c r="F38" s="17" t="s">
        <v>6</v>
      </c>
      <c r="G38" s="17" t="s">
        <v>6</v>
      </c>
      <c r="H38" s="17" t="s">
        <v>6</v>
      </c>
      <c r="I38" s="17" t="s">
        <v>6</v>
      </c>
      <c r="J38" s="17" t="s">
        <v>6</v>
      </c>
    </row>
    <row r="39" spans="1:10" ht="12.75" customHeight="1" x14ac:dyDescent="0.2">
      <c r="A39" s="19"/>
      <c r="B39" s="19"/>
      <c r="C39" s="20"/>
      <c r="D39" s="20"/>
      <c r="E39" s="20"/>
      <c r="F39" s="20"/>
      <c r="G39" s="20"/>
      <c r="H39" s="20"/>
      <c r="I39" s="20"/>
      <c r="J39" s="29" t="s">
        <v>10</v>
      </c>
    </row>
    <row r="40" spans="1:10" x14ac:dyDescent="0.2">
      <c r="J40" s="28" t="s">
        <v>10</v>
      </c>
    </row>
    <row r="41" spans="1:10" x14ac:dyDescent="0.2">
      <c r="A41" s="16" t="s">
        <v>20</v>
      </c>
      <c r="B41" s="16" t="s">
        <v>21</v>
      </c>
      <c r="C41" s="21">
        <v>0.6</v>
      </c>
      <c r="D41" s="21">
        <v>0.05</v>
      </c>
      <c r="E41" s="21">
        <v>0.35</v>
      </c>
      <c r="F41" s="22">
        <v>435000</v>
      </c>
      <c r="G41" s="22">
        <v>36250</v>
      </c>
      <c r="H41" s="22">
        <v>253750</v>
      </c>
      <c r="I41" s="22">
        <v>725000</v>
      </c>
      <c r="J41" s="22">
        <v>290000</v>
      </c>
    </row>
    <row r="42" spans="1:10" x14ac:dyDescent="0.2">
      <c r="C42" s="21">
        <v>0.7</v>
      </c>
      <c r="D42" s="21">
        <v>0.15</v>
      </c>
      <c r="E42" s="21">
        <v>0.15</v>
      </c>
      <c r="F42" s="22">
        <v>7567170.7000000002</v>
      </c>
      <c r="G42" s="22">
        <v>1621536.58</v>
      </c>
      <c r="H42" s="22">
        <v>1621536.58</v>
      </c>
      <c r="I42" s="22">
        <v>10810243.859999999</v>
      </c>
      <c r="J42" s="22">
        <v>3243073.16</v>
      </c>
    </row>
    <row r="43" spans="1:10" x14ac:dyDescent="0.2">
      <c r="A43" s="25"/>
      <c r="B43" s="26" t="s">
        <v>9</v>
      </c>
      <c r="C43" s="25"/>
      <c r="D43" s="25"/>
      <c r="E43" s="25"/>
      <c r="F43" s="27">
        <v>8002170.7000000002</v>
      </c>
      <c r="G43" s="27">
        <v>1657786.58</v>
      </c>
      <c r="H43" s="27">
        <v>1875286.58</v>
      </c>
      <c r="I43" s="27">
        <v>11535243.859999999</v>
      </c>
      <c r="J43" s="22">
        <v>3533073.16</v>
      </c>
    </row>
    <row r="44" spans="1:10" x14ac:dyDescent="0.2">
      <c r="F44" s="22"/>
      <c r="G44" s="22"/>
      <c r="H44" s="22"/>
      <c r="I44" s="22"/>
      <c r="J44" s="22" t="s">
        <v>10</v>
      </c>
    </row>
    <row r="45" spans="1:10" x14ac:dyDescent="0.2">
      <c r="A45" s="16" t="s">
        <v>10</v>
      </c>
      <c r="B45" s="16" t="s">
        <v>22</v>
      </c>
      <c r="C45" s="21">
        <v>0.6</v>
      </c>
      <c r="D45" s="21">
        <v>0.05</v>
      </c>
      <c r="E45" s="21">
        <v>0.35</v>
      </c>
      <c r="F45" s="22">
        <v>435000</v>
      </c>
      <c r="G45" s="22">
        <v>36250</v>
      </c>
      <c r="H45" s="22">
        <v>253750</v>
      </c>
      <c r="I45" s="22">
        <v>725000</v>
      </c>
      <c r="J45" s="22">
        <v>290000</v>
      </c>
    </row>
    <row r="46" spans="1:10" x14ac:dyDescent="0.2">
      <c r="C46" s="21">
        <v>0.7</v>
      </c>
      <c r="D46" s="21">
        <v>0.15</v>
      </c>
      <c r="E46" s="21">
        <v>0.15</v>
      </c>
      <c r="F46" s="22">
        <v>680990.14</v>
      </c>
      <c r="G46" s="22">
        <v>145926.46</v>
      </c>
      <c r="H46" s="22">
        <v>145926.46</v>
      </c>
      <c r="I46" s="22">
        <v>972843.05</v>
      </c>
      <c r="J46" s="22">
        <v>291852.92</v>
      </c>
    </row>
    <row r="47" spans="1:10" x14ac:dyDescent="0.2">
      <c r="A47" s="25"/>
      <c r="B47" s="26" t="s">
        <v>9</v>
      </c>
      <c r="C47" s="25"/>
      <c r="D47" s="25"/>
      <c r="E47" s="25"/>
      <c r="F47" s="27">
        <v>1115990.1399999999</v>
      </c>
      <c r="G47" s="27">
        <v>182176.46</v>
      </c>
      <c r="H47" s="27">
        <v>399676.46</v>
      </c>
      <c r="I47" s="27">
        <v>1697843.05</v>
      </c>
      <c r="J47" s="22">
        <v>581852.92000000004</v>
      </c>
    </row>
    <row r="48" spans="1:10" x14ac:dyDescent="0.2">
      <c r="A48" s="25"/>
      <c r="B48" s="26"/>
      <c r="C48" s="25"/>
      <c r="D48" s="25"/>
      <c r="E48" s="25"/>
      <c r="F48" s="27"/>
      <c r="G48" s="27"/>
      <c r="H48" s="27"/>
      <c r="I48" s="27"/>
      <c r="J48" s="22" t="s">
        <v>10</v>
      </c>
    </row>
    <row r="49" spans="1:10" x14ac:dyDescent="0.2">
      <c r="A49" s="16" t="s">
        <v>10</v>
      </c>
      <c r="B49" s="16" t="s">
        <v>23</v>
      </c>
      <c r="C49" s="21">
        <v>0.6</v>
      </c>
      <c r="D49" s="21">
        <v>0.05</v>
      </c>
      <c r="E49" s="21">
        <v>0.35</v>
      </c>
      <c r="F49" s="22">
        <v>435000</v>
      </c>
      <c r="G49" s="22">
        <v>36250</v>
      </c>
      <c r="H49" s="22">
        <v>253750</v>
      </c>
      <c r="I49" s="22">
        <v>725000</v>
      </c>
      <c r="J49" s="22">
        <v>290000</v>
      </c>
    </row>
    <row r="50" spans="1:10" x14ac:dyDescent="0.2">
      <c r="C50" s="21">
        <v>0.7</v>
      </c>
      <c r="D50" s="21">
        <v>0.15</v>
      </c>
      <c r="E50" s="21">
        <v>0.15</v>
      </c>
      <c r="F50" s="22">
        <v>3309093.14</v>
      </c>
      <c r="G50" s="22">
        <v>709091.39</v>
      </c>
      <c r="H50" s="22">
        <v>709091.39</v>
      </c>
      <c r="I50" s="22">
        <v>4727275.91</v>
      </c>
      <c r="J50" s="22">
        <v>1418182.78</v>
      </c>
    </row>
    <row r="51" spans="1:10" x14ac:dyDescent="0.2">
      <c r="A51" s="25"/>
      <c r="B51" s="26" t="s">
        <v>9</v>
      </c>
      <c r="C51" s="25"/>
      <c r="D51" s="25"/>
      <c r="E51" s="25"/>
      <c r="F51" s="27">
        <v>3744093.14</v>
      </c>
      <c r="G51" s="27">
        <v>745341.39</v>
      </c>
      <c r="H51" s="27">
        <v>962841.39</v>
      </c>
      <c r="I51" s="27">
        <v>5452275.9100000001</v>
      </c>
      <c r="J51" s="22">
        <v>1708182.78</v>
      </c>
    </row>
    <row r="52" spans="1:10" x14ac:dyDescent="0.2">
      <c r="F52" s="22"/>
      <c r="G52" s="22"/>
      <c r="H52" s="22"/>
      <c r="I52" s="22"/>
      <c r="J52" s="22" t="s">
        <v>10</v>
      </c>
    </row>
    <row r="53" spans="1:10" x14ac:dyDescent="0.2">
      <c r="A53" s="19"/>
      <c r="B53" s="23" t="s">
        <v>17</v>
      </c>
      <c r="C53" s="19"/>
      <c r="D53" s="19"/>
      <c r="E53" s="19"/>
      <c r="F53" s="24">
        <v>12862253.98</v>
      </c>
      <c r="G53" s="24">
        <v>2585304.4300000002</v>
      </c>
      <c r="H53" s="24">
        <v>3237804.43</v>
      </c>
      <c r="I53" s="24">
        <v>18685362.84</v>
      </c>
      <c r="J53" s="24">
        <v>5823108.8600000003</v>
      </c>
    </row>
    <row r="54" spans="1:10" x14ac:dyDescent="0.2">
      <c r="F54" s="22"/>
      <c r="G54" s="22"/>
      <c r="H54" s="22"/>
      <c r="I54" s="22"/>
      <c r="J54" s="22" t="s">
        <v>10</v>
      </c>
    </row>
    <row r="55" spans="1:10" x14ac:dyDescent="0.2">
      <c r="A55" s="16" t="s">
        <v>24</v>
      </c>
      <c r="B55" s="16" t="s">
        <v>25</v>
      </c>
      <c r="C55" s="21">
        <v>0.6</v>
      </c>
      <c r="D55" s="21">
        <v>0.05</v>
      </c>
      <c r="E55" s="21">
        <v>0.35</v>
      </c>
      <c r="F55" s="22">
        <v>435000</v>
      </c>
      <c r="G55" s="22">
        <v>36250</v>
      </c>
      <c r="H55" s="22">
        <v>253750</v>
      </c>
      <c r="I55" s="22">
        <v>725000</v>
      </c>
      <c r="J55" s="22">
        <v>290000</v>
      </c>
    </row>
    <row r="56" spans="1:10" x14ac:dyDescent="0.2">
      <c r="C56" s="21">
        <v>0.7</v>
      </c>
      <c r="D56" s="21">
        <v>0.15</v>
      </c>
      <c r="E56" s="21">
        <v>0.15</v>
      </c>
      <c r="F56" s="22">
        <v>8536521.5</v>
      </c>
      <c r="G56" s="22">
        <v>1829254.61</v>
      </c>
      <c r="H56" s="22">
        <v>1829254.61</v>
      </c>
      <c r="I56" s="22">
        <v>12195030.720000001</v>
      </c>
      <c r="J56" s="22">
        <v>3658509.22</v>
      </c>
    </row>
    <row r="57" spans="1:10" x14ac:dyDescent="0.2">
      <c r="A57" s="25"/>
      <c r="B57" s="26" t="s">
        <v>9</v>
      </c>
      <c r="C57" s="25"/>
      <c r="D57" s="25"/>
      <c r="E57" s="25"/>
      <c r="F57" s="27">
        <v>8971521.5</v>
      </c>
      <c r="G57" s="27">
        <v>1865504.61</v>
      </c>
      <c r="H57" s="27">
        <v>2083004.61</v>
      </c>
      <c r="I57" s="27">
        <v>12920030.720000001</v>
      </c>
      <c r="J57" s="22">
        <v>3948509.22</v>
      </c>
    </row>
    <row r="58" spans="1:10" x14ac:dyDescent="0.2">
      <c r="F58" s="22"/>
      <c r="G58" s="22"/>
      <c r="H58" s="22"/>
      <c r="I58" s="22"/>
      <c r="J58" s="22" t="s">
        <v>10</v>
      </c>
    </row>
    <row r="59" spans="1:10" x14ac:dyDescent="0.2">
      <c r="A59" s="16" t="s">
        <v>10</v>
      </c>
      <c r="B59" s="16" t="s">
        <v>26</v>
      </c>
      <c r="C59" s="21">
        <v>0.6</v>
      </c>
      <c r="D59" s="21">
        <v>0.05</v>
      </c>
      <c r="E59" s="21">
        <v>0.35</v>
      </c>
      <c r="F59" s="22">
        <v>435000</v>
      </c>
      <c r="G59" s="22">
        <v>36250</v>
      </c>
      <c r="H59" s="22">
        <v>253750</v>
      </c>
      <c r="I59" s="22">
        <v>725000</v>
      </c>
      <c r="J59" s="22">
        <v>290000</v>
      </c>
    </row>
    <row r="60" spans="1:10" x14ac:dyDescent="0.2">
      <c r="C60" s="21">
        <v>0.7</v>
      </c>
      <c r="D60" s="21">
        <v>0.15</v>
      </c>
      <c r="E60" s="21">
        <v>0.15</v>
      </c>
      <c r="F60" s="22">
        <v>598946.64</v>
      </c>
      <c r="G60" s="22">
        <v>128345.71</v>
      </c>
      <c r="H60" s="22">
        <v>128345.71</v>
      </c>
      <c r="I60" s="22">
        <v>855638.05</v>
      </c>
      <c r="J60" s="22">
        <v>256691.42</v>
      </c>
    </row>
    <row r="61" spans="1:10" x14ac:dyDescent="0.2">
      <c r="A61" s="25"/>
      <c r="B61" s="26" t="s">
        <v>9</v>
      </c>
      <c r="C61" s="25"/>
      <c r="D61" s="25"/>
      <c r="E61" s="25"/>
      <c r="F61" s="27">
        <v>1033946.64</v>
      </c>
      <c r="G61" s="27">
        <v>164595.71</v>
      </c>
      <c r="H61" s="27">
        <v>382095.71</v>
      </c>
      <c r="I61" s="27">
        <v>1580638.05</v>
      </c>
      <c r="J61" s="22">
        <v>546691.42000000004</v>
      </c>
    </row>
    <row r="62" spans="1:10" x14ac:dyDescent="0.2">
      <c r="F62" s="22"/>
      <c r="G62" s="22"/>
      <c r="H62" s="22"/>
      <c r="I62" s="22"/>
      <c r="J62" s="22" t="s">
        <v>10</v>
      </c>
    </row>
    <row r="63" spans="1:10" x14ac:dyDescent="0.2">
      <c r="A63" s="19"/>
      <c r="B63" s="23" t="s">
        <v>17</v>
      </c>
      <c r="C63" s="19"/>
      <c r="D63" s="19"/>
      <c r="E63" s="19"/>
      <c r="F63" s="24">
        <v>10005468.140000001</v>
      </c>
      <c r="G63" s="24">
        <v>2030100.32</v>
      </c>
      <c r="H63" s="24">
        <v>2465100.3199999998</v>
      </c>
      <c r="I63" s="24">
        <v>14500668.780000001</v>
      </c>
      <c r="J63" s="24">
        <v>4495200.6399999997</v>
      </c>
    </row>
    <row r="64" spans="1:10" x14ac:dyDescent="0.2">
      <c r="F64" s="22"/>
      <c r="G64" s="22"/>
      <c r="H64" s="22"/>
      <c r="I64" s="22"/>
      <c r="J64" s="22" t="s">
        <v>10</v>
      </c>
    </row>
    <row r="65" spans="1:10" x14ac:dyDescent="0.2">
      <c r="A65" s="16" t="s">
        <v>27</v>
      </c>
      <c r="B65" s="16" t="s">
        <v>28</v>
      </c>
      <c r="C65" s="21">
        <v>0.6</v>
      </c>
      <c r="D65" s="21">
        <v>0.05</v>
      </c>
      <c r="E65" s="21">
        <v>0.35</v>
      </c>
      <c r="F65" s="22">
        <v>435000</v>
      </c>
      <c r="G65" s="22">
        <v>36250</v>
      </c>
      <c r="H65" s="22">
        <v>253750</v>
      </c>
      <c r="I65" s="22">
        <v>725000</v>
      </c>
      <c r="J65" s="22">
        <v>290000</v>
      </c>
    </row>
    <row r="66" spans="1:10" x14ac:dyDescent="0.2">
      <c r="C66" s="21">
        <v>0.7</v>
      </c>
      <c r="D66" s="21">
        <v>0.15</v>
      </c>
      <c r="E66" s="21">
        <v>0.15</v>
      </c>
      <c r="F66" s="22">
        <v>18379132.890000001</v>
      </c>
      <c r="G66" s="22">
        <v>3938385.62</v>
      </c>
      <c r="H66" s="22">
        <v>3938385.62</v>
      </c>
      <c r="I66" s="22">
        <v>26255904.129999999</v>
      </c>
      <c r="J66" s="22">
        <v>7876771.2400000002</v>
      </c>
    </row>
    <row r="67" spans="1:10" x14ac:dyDescent="0.2">
      <c r="A67" s="19"/>
      <c r="B67" s="23" t="s">
        <v>9</v>
      </c>
      <c r="C67" s="19"/>
      <c r="D67" s="19"/>
      <c r="E67" s="19"/>
      <c r="F67" s="24">
        <v>18814132.890000001</v>
      </c>
      <c r="G67" s="24">
        <v>3974635.62</v>
      </c>
      <c r="H67" s="24">
        <v>4192135.62</v>
      </c>
      <c r="I67" s="24">
        <v>26980904.129999999</v>
      </c>
      <c r="J67" s="24">
        <v>8166771.2400000002</v>
      </c>
    </row>
    <row r="69" spans="1:10" x14ac:dyDescent="0.2">
      <c r="A69" s="15" t="s">
        <v>40</v>
      </c>
    </row>
    <row r="71" spans="1:10" x14ac:dyDescent="0.2">
      <c r="C71" s="17" t="s">
        <v>0</v>
      </c>
      <c r="D71" s="17" t="s">
        <v>1</v>
      </c>
      <c r="E71" s="17" t="s">
        <v>2</v>
      </c>
      <c r="F71" s="17" t="s">
        <v>3</v>
      </c>
      <c r="G71" s="17" t="s">
        <v>4</v>
      </c>
    </row>
    <row r="72" spans="1:10" x14ac:dyDescent="0.2">
      <c r="C72" s="17" t="s">
        <v>6</v>
      </c>
      <c r="D72" s="17" t="s">
        <v>6</v>
      </c>
      <c r="E72" s="17" t="s">
        <v>6</v>
      </c>
      <c r="F72" s="17" t="s">
        <v>6</v>
      </c>
      <c r="G72" s="17" t="s">
        <v>6</v>
      </c>
    </row>
    <row r="73" spans="1:10" x14ac:dyDescent="0.2">
      <c r="B73" s="16" t="s">
        <v>29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</row>
    <row r="74" spans="1:10" x14ac:dyDescent="0.2">
      <c r="B74" s="16" t="s">
        <v>30</v>
      </c>
      <c r="C74" s="28">
        <v>6001658</v>
      </c>
      <c r="D74" s="28">
        <v>1229106</v>
      </c>
      <c r="E74" s="28">
        <v>1446605</v>
      </c>
      <c r="F74" s="28">
        <v>8677369</v>
      </c>
      <c r="G74" s="28">
        <v>2675711</v>
      </c>
    </row>
    <row r="75" spans="1:10" x14ac:dyDescent="0.2">
      <c r="B75" s="16" t="s">
        <v>31</v>
      </c>
      <c r="C75" s="28">
        <v>8528730</v>
      </c>
      <c r="D75" s="28">
        <v>1770620</v>
      </c>
      <c r="E75" s="28">
        <v>1988121</v>
      </c>
      <c r="F75" s="28">
        <v>12287471</v>
      </c>
      <c r="G75" s="28">
        <v>3758741</v>
      </c>
    </row>
    <row r="76" spans="1:10" x14ac:dyDescent="0.2">
      <c r="B76" s="16" t="s">
        <v>32</v>
      </c>
      <c r="C76" s="28">
        <v>6527569</v>
      </c>
      <c r="D76" s="28">
        <v>1341801</v>
      </c>
      <c r="E76" s="28">
        <v>1559300</v>
      </c>
      <c r="F76" s="28">
        <v>9428670</v>
      </c>
      <c r="G76" s="28">
        <v>2901101</v>
      </c>
    </row>
    <row r="77" spans="1:10" x14ac:dyDescent="0.2">
      <c r="B77" s="16" t="s">
        <v>33</v>
      </c>
      <c r="C77" s="28">
        <v>5028471</v>
      </c>
      <c r="D77" s="28">
        <v>992111</v>
      </c>
      <c r="E77" s="28">
        <v>1318253</v>
      </c>
      <c r="F77" s="28">
        <v>7338835</v>
      </c>
      <c r="G77" s="28">
        <v>2310364</v>
      </c>
    </row>
    <row r="78" spans="1:10" x14ac:dyDescent="0.2">
      <c r="B78" s="16" t="s">
        <v>34</v>
      </c>
      <c r="C78" s="28">
        <v>5916318</v>
      </c>
      <c r="D78" s="28">
        <v>1210818</v>
      </c>
      <c r="E78" s="28">
        <v>1428318</v>
      </c>
      <c r="F78" s="28">
        <v>8555454</v>
      </c>
      <c r="G78" s="28">
        <v>2639136</v>
      </c>
    </row>
    <row r="79" spans="1:10" x14ac:dyDescent="0.2">
      <c r="B79" s="16" t="s">
        <v>35</v>
      </c>
      <c r="C79" s="28">
        <v>12862254</v>
      </c>
      <c r="D79" s="28">
        <v>2585304</v>
      </c>
      <c r="E79" s="28">
        <v>3237805</v>
      </c>
      <c r="F79" s="28">
        <v>18685363</v>
      </c>
      <c r="G79" s="28">
        <v>5823109</v>
      </c>
    </row>
    <row r="80" spans="1:10" x14ac:dyDescent="0.2">
      <c r="B80" s="16" t="s">
        <v>36</v>
      </c>
      <c r="C80" s="28">
        <v>10005468</v>
      </c>
      <c r="D80" s="28">
        <v>2030100</v>
      </c>
      <c r="E80" s="28">
        <v>2465101</v>
      </c>
      <c r="F80" s="28">
        <v>14500669</v>
      </c>
      <c r="G80" s="28">
        <v>4495201</v>
      </c>
    </row>
    <row r="81" spans="2:7" x14ac:dyDescent="0.2">
      <c r="B81" s="16" t="s">
        <v>37</v>
      </c>
      <c r="C81" s="28">
        <v>18814133</v>
      </c>
      <c r="D81" s="28">
        <v>3974636</v>
      </c>
      <c r="E81" s="28">
        <v>4192135</v>
      </c>
      <c r="F81" s="28">
        <v>26980904</v>
      </c>
      <c r="G81" s="28">
        <v>8166771</v>
      </c>
    </row>
    <row r="82" spans="2:7" x14ac:dyDescent="0.2">
      <c r="C82" s="28"/>
      <c r="D82" s="28"/>
      <c r="E82" s="28"/>
      <c r="F82" s="28">
        <v>106454735</v>
      </c>
      <c r="G82" s="28"/>
    </row>
    <row r="83" spans="2:7" x14ac:dyDescent="0.2">
      <c r="B83" s="16" t="s">
        <v>3</v>
      </c>
      <c r="C83" s="28">
        <v>73684601</v>
      </c>
      <c r="D83" s="28">
        <v>15134496</v>
      </c>
      <c r="E83" s="28">
        <v>17635638</v>
      </c>
      <c r="F83" s="28">
        <v>106454735</v>
      </c>
      <c r="G83" s="28">
        <v>32770134</v>
      </c>
    </row>
    <row r="84" spans="2:7" x14ac:dyDescent="0.2">
      <c r="C84" s="28"/>
      <c r="D84" s="28"/>
      <c r="E84" s="28"/>
      <c r="F84" s="28"/>
      <c r="G84" s="28"/>
    </row>
    <row r="85" spans="2:7" x14ac:dyDescent="0.2">
      <c r="C85" s="28"/>
      <c r="D85" s="28">
        <v>32770134</v>
      </c>
      <c r="E85" s="28"/>
      <c r="F85" s="28"/>
      <c r="G85" s="28"/>
    </row>
  </sheetData>
  <phoneticPr fontId="2" type="noConversion"/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 xml:space="preserve">&amp;LSPIELBANKABGABE&amp;C
</oddHeader>
    <oddFooter>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62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730138.8</v>
      </c>
      <c r="G8" s="96">
        <f>ROUND(I8*D8,2)</f>
        <v>239389.77</v>
      </c>
      <c r="H8" s="96">
        <f>ROUND(I8*E8,2)</f>
        <v>227420.28</v>
      </c>
      <c r="I8" s="96">
        <f>IF(I9-725000&gt;0,I9-725000,0)</f>
        <v>1196948.8500000001</v>
      </c>
      <c r="J8" s="96">
        <f t="shared" ref="J8:J31" si="0">SUM(G8:H8)</f>
        <v>466810.05</v>
      </c>
    </row>
    <row r="9" spans="1:10" s="93" customFormat="1" x14ac:dyDescent="0.2">
      <c r="B9" s="97" t="s">
        <v>9</v>
      </c>
      <c r="F9" s="98">
        <f>SUM(F7:F8)</f>
        <v>1085388.8</v>
      </c>
      <c r="G9" s="98">
        <f>SUM(G7:G8)</f>
        <v>290139.77</v>
      </c>
      <c r="H9" s="98">
        <f>SUM(H7:H8)</f>
        <v>546420.28</v>
      </c>
      <c r="I9" s="98">
        <v>1921948.85</v>
      </c>
      <c r="J9" s="98">
        <f t="shared" si="0"/>
        <v>836560.05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 t="shared" si="0"/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808813.32</v>
      </c>
      <c r="G12" s="96">
        <f>ROUND(I12*D12,2)</f>
        <v>265184.7</v>
      </c>
      <c r="H12" s="96">
        <f>ROUND(I12*E12,2)</f>
        <v>251925.46</v>
      </c>
      <c r="I12" s="96">
        <f>IF(I13-725000&gt;0,I13-725000,0)</f>
        <v>1325923.48</v>
      </c>
      <c r="J12" s="96">
        <f t="shared" si="0"/>
        <v>517110.16000000003</v>
      </c>
    </row>
    <row r="13" spans="1:10" s="93" customFormat="1" x14ac:dyDescent="0.2">
      <c r="B13" s="97" t="s">
        <v>9</v>
      </c>
      <c r="F13" s="98">
        <f>SUM(F11:F12)</f>
        <v>1164063.3199999998</v>
      </c>
      <c r="G13" s="98">
        <f>SUM(G11:G12)</f>
        <v>315934.7</v>
      </c>
      <c r="H13" s="98">
        <f>SUM(H11:H12)</f>
        <v>570925.46</v>
      </c>
      <c r="I13" s="98">
        <v>2050923.48</v>
      </c>
      <c r="J13" s="98">
        <f t="shared" si="0"/>
        <v>886860.15999999992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 t="shared" si="0"/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419115.03</v>
      </c>
      <c r="G16" s="96">
        <f>ROUND(I16*D16,2)</f>
        <v>137414.76</v>
      </c>
      <c r="H16" s="96">
        <f>ROUND(I16*E16,2)</f>
        <v>130544.03</v>
      </c>
      <c r="I16" s="96">
        <f>IF(I17-725000&gt;0,I17-725000,0)</f>
        <v>687073.82000000007</v>
      </c>
      <c r="J16" s="96">
        <f t="shared" si="0"/>
        <v>267958.79000000004</v>
      </c>
    </row>
    <row r="17" spans="1:10" s="93" customFormat="1" ht="12.75" customHeight="1" x14ac:dyDescent="0.2">
      <c r="B17" s="97" t="s">
        <v>9</v>
      </c>
      <c r="F17" s="98">
        <f>SUM(F15:F16)</f>
        <v>774365.03</v>
      </c>
      <c r="G17" s="98">
        <f>SUM(G15:G16)</f>
        <v>188164.76</v>
      </c>
      <c r="H17" s="98">
        <f>SUM(H15:H16)</f>
        <v>449544.03</v>
      </c>
      <c r="I17" s="98">
        <v>1412073.82</v>
      </c>
      <c r="J17" s="98">
        <f t="shared" si="0"/>
        <v>637708.79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56</v>
      </c>
      <c r="C19" s="95">
        <v>0.49</v>
      </c>
      <c r="D19" s="95">
        <v>7.0000000000000007E-2</v>
      </c>
      <c r="E19" s="95">
        <v>0.44</v>
      </c>
      <c r="F19" s="96">
        <f>ROUND(I19*C19,2)</f>
        <v>168360.19</v>
      </c>
      <c r="G19" s="96">
        <f>ROUND(I19*D19,2)</f>
        <v>24051.46</v>
      </c>
      <c r="H19" s="96">
        <f>ROUND(I19*E19,2)</f>
        <v>151180.57999999999</v>
      </c>
      <c r="I19" s="96">
        <f>IF(I21&gt;725000,725000,I21)</f>
        <v>343592.23</v>
      </c>
      <c r="J19" s="96">
        <f t="shared" si="0"/>
        <v>175232.03999999998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ROUND(I20*C20,2)</f>
        <v>0</v>
      </c>
      <c r="G20" s="96">
        <f>ROUND(I20*D20,2)</f>
        <v>0</v>
      </c>
      <c r="H20" s="96">
        <f>ROUND(I20*E20,2)</f>
        <v>0</v>
      </c>
      <c r="I20" s="96">
        <f>IF(I21-725000&gt;0,I21-725000,0)</f>
        <v>0</v>
      </c>
      <c r="J20" s="96">
        <f t="shared" si="0"/>
        <v>0</v>
      </c>
    </row>
    <row r="21" spans="1:10" s="99" customFormat="1" x14ac:dyDescent="0.2">
      <c r="B21" s="100" t="s">
        <v>9</v>
      </c>
      <c r="F21" s="101">
        <f>SUM(F19:F20)</f>
        <v>168360.19</v>
      </c>
      <c r="G21" s="101">
        <f>SUM(G19:G20)</f>
        <v>24051.46</v>
      </c>
      <c r="H21" s="101">
        <f>SUM(H19:H20)</f>
        <v>151180.57999999999</v>
      </c>
      <c r="I21" s="101">
        <v>343592.23</v>
      </c>
      <c r="J21" s="96">
        <f t="shared" si="0"/>
        <v>175232.03999999998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 t="shared" si="0"/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736676.03</v>
      </c>
      <c r="G24" s="96">
        <f>ROUND(I24*D24,2)</f>
        <v>241533.13</v>
      </c>
      <c r="H24" s="96">
        <f>ROUND(I24*E24,2)</f>
        <v>229456.47</v>
      </c>
      <c r="I24" s="96">
        <f>IF(I25-725000&gt;0,I25-725000,0)</f>
        <v>1207665.6299999999</v>
      </c>
      <c r="J24" s="96">
        <f t="shared" si="0"/>
        <v>470989.6</v>
      </c>
    </row>
    <row r="25" spans="1:10" s="99" customFormat="1" x14ac:dyDescent="0.2">
      <c r="B25" s="100" t="s">
        <v>9</v>
      </c>
      <c r="F25" s="101">
        <f>SUM(F23:F24)</f>
        <v>1091926.03</v>
      </c>
      <c r="G25" s="101">
        <f>SUM(G23:G24)</f>
        <v>292283.13</v>
      </c>
      <c r="H25" s="101">
        <f>SUM(H23:H24)</f>
        <v>548456.47</v>
      </c>
      <c r="I25" s="101">
        <v>1932665.63</v>
      </c>
      <c r="J25" s="96">
        <f t="shared" si="0"/>
        <v>840739.6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1260286.22</v>
      </c>
      <c r="G27" s="98">
        <f>SUM(G21,G25)</f>
        <v>316334.59000000003</v>
      </c>
      <c r="H27" s="98">
        <f>SUM(H21,H25)</f>
        <v>699637.04999999993</v>
      </c>
      <c r="I27" s="98">
        <f>SUM(F27:H27)</f>
        <v>2276257.86</v>
      </c>
      <c r="J27" s="98">
        <f t="shared" si="0"/>
        <v>1015971.6399999999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ROUND(I29*C29,2)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 t="shared" si="0"/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106">
        <v>252554.78</v>
      </c>
      <c r="G30" s="96">
        <f>ROUND(I30*D30,2)</f>
        <v>82804.84</v>
      </c>
      <c r="H30" s="96">
        <f>ROUND(I30*E30,2)</f>
        <v>78664.600000000006</v>
      </c>
      <c r="I30" s="96">
        <f>IF(I31-725000&gt;0,I31-725000,0)</f>
        <v>414024.22</v>
      </c>
      <c r="J30" s="96">
        <f t="shared" si="0"/>
        <v>161469.44</v>
      </c>
    </row>
    <row r="31" spans="1:10" s="93" customFormat="1" x14ac:dyDescent="0.2">
      <c r="B31" s="97" t="s">
        <v>9</v>
      </c>
      <c r="F31" s="98">
        <f>SUM(F29:F30)</f>
        <v>607804.78</v>
      </c>
      <c r="G31" s="98">
        <f>SUM(G29:G30)</f>
        <v>133554.84</v>
      </c>
      <c r="H31" s="98">
        <f>SUM(H29:H30)</f>
        <v>397664.6</v>
      </c>
      <c r="I31" s="98">
        <v>1139024.22</v>
      </c>
      <c r="J31" s="98">
        <f t="shared" si="0"/>
        <v>531219.43999999994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 t="shared" ref="J41:J67" si="1"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880711.19</v>
      </c>
      <c r="G42" s="106">
        <v>288757.76000000001</v>
      </c>
      <c r="H42" s="96">
        <f>ROUND(I42*E42,2)</f>
        <v>274319.88</v>
      </c>
      <c r="I42" s="96">
        <f>IF(I43-725000&gt;0,I43-725000,0)</f>
        <v>1443788.83</v>
      </c>
      <c r="J42" s="96">
        <f t="shared" si="1"/>
        <v>563077.64</v>
      </c>
    </row>
    <row r="43" spans="1:10" s="99" customFormat="1" x14ac:dyDescent="0.2">
      <c r="B43" s="100" t="s">
        <v>9</v>
      </c>
      <c r="F43" s="101">
        <f>SUM(F41:F42)</f>
        <v>1235961.19</v>
      </c>
      <c r="G43" s="101">
        <f>SUM(G41:G42)</f>
        <v>339507.76</v>
      </c>
      <c r="H43" s="101">
        <f>SUM(H41:H42)</f>
        <v>593319.88</v>
      </c>
      <c r="I43" s="101">
        <v>2168788.83</v>
      </c>
      <c r="J43" s="96">
        <f t="shared" si="1"/>
        <v>932827.64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ROUND(I45*C45,2)</f>
        <v>332098.03999999998</v>
      </c>
      <c r="G45" s="96">
        <f>ROUND(I45*D45,2)</f>
        <v>47442.58</v>
      </c>
      <c r="H45" s="96">
        <f>ROUND(I45*E45,2)</f>
        <v>298210.49</v>
      </c>
      <c r="I45" s="96">
        <f>IF(I47&gt;725000,725000,I47)</f>
        <v>677751.11</v>
      </c>
      <c r="J45" s="96">
        <f t="shared" si="1"/>
        <v>345653.07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0</v>
      </c>
      <c r="G46" s="96">
        <f>ROUND(I46*D46,2)</f>
        <v>0</v>
      </c>
      <c r="H46" s="96">
        <f>ROUND(I46*E46,2)</f>
        <v>0</v>
      </c>
      <c r="I46" s="96">
        <f>IF(I47-725000&gt;0,I47-725000,0)</f>
        <v>0</v>
      </c>
      <c r="J46" s="96">
        <f t="shared" si="1"/>
        <v>0</v>
      </c>
    </row>
    <row r="47" spans="1:10" s="99" customFormat="1" x14ac:dyDescent="0.2">
      <c r="B47" s="100" t="s">
        <v>9</v>
      </c>
      <c r="F47" s="101">
        <f>SUM(F45:F46)</f>
        <v>332098.03999999998</v>
      </c>
      <c r="G47" s="101">
        <f>SUM(G45:G46)</f>
        <v>47442.58</v>
      </c>
      <c r="H47" s="101">
        <f>SUM(H45:H46)</f>
        <v>298210.49</v>
      </c>
      <c r="I47" s="101">
        <v>677751.11</v>
      </c>
      <c r="J47" s="96">
        <f t="shared" si="1"/>
        <v>345653.07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 t="shared" si="1"/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244807.64</v>
      </c>
      <c r="G50" s="96">
        <f>ROUND(I50*D50,2)</f>
        <v>80264.800000000003</v>
      </c>
      <c r="H50" s="96">
        <f>ROUND(I50*E50,2)</f>
        <v>76251.56</v>
      </c>
      <c r="I50" s="96">
        <f>IF(I51-725000&gt;0,I51-725000,0)</f>
        <v>401324</v>
      </c>
      <c r="J50" s="96">
        <f t="shared" si="1"/>
        <v>156516.35999999999</v>
      </c>
    </row>
    <row r="51" spans="1:10" s="99" customFormat="1" x14ac:dyDescent="0.2">
      <c r="B51" s="100" t="s">
        <v>9</v>
      </c>
      <c r="F51" s="101">
        <f>SUM(F49:F50)</f>
        <v>600057.64</v>
      </c>
      <c r="G51" s="101">
        <f>SUM(G49:G50)</f>
        <v>131014.8</v>
      </c>
      <c r="H51" s="101">
        <f>SUM(H49:H50)</f>
        <v>395251.56</v>
      </c>
      <c r="I51" s="101">
        <v>1126324</v>
      </c>
      <c r="J51" s="96">
        <f t="shared" si="1"/>
        <v>526266.36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2168116.87</v>
      </c>
      <c r="G53" s="98">
        <f>SUM(G43,G47,G51)</f>
        <v>517965.14</v>
      </c>
      <c r="H53" s="98">
        <f>SUM(H43,H47,H51)</f>
        <v>1286781.93</v>
      </c>
      <c r="I53" s="98">
        <f>SUM(F53:H53)</f>
        <v>3972863.9400000004</v>
      </c>
      <c r="J53" s="98">
        <f t="shared" si="1"/>
        <v>1804747.0699999998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 t="shared" si="1"/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2599206.46</v>
      </c>
      <c r="G56" s="106">
        <v>852198.83</v>
      </c>
      <c r="H56" s="96">
        <f>ROUND(I56*E56,2)</f>
        <v>809588.9</v>
      </c>
      <c r="I56" s="96">
        <f>IF(I57-725000&gt;0,I57-725000,0)</f>
        <v>4260994.1900000004</v>
      </c>
      <c r="J56" s="96">
        <f t="shared" si="1"/>
        <v>1661787.73</v>
      </c>
    </row>
    <row r="57" spans="1:10" s="99" customFormat="1" x14ac:dyDescent="0.2">
      <c r="B57" s="100" t="s">
        <v>9</v>
      </c>
      <c r="F57" s="101">
        <f>SUM(F55:F56)</f>
        <v>2954456.46</v>
      </c>
      <c r="G57" s="101">
        <f>SUM(G55:G56)</f>
        <v>902948.83</v>
      </c>
      <c r="H57" s="101">
        <f>SUM(H55:H56)</f>
        <v>1128588.8999999999</v>
      </c>
      <c r="I57" s="101">
        <v>4985994.1900000004</v>
      </c>
      <c r="J57" s="96">
        <f t="shared" si="1"/>
        <v>2031537.73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127452.85</v>
      </c>
      <c r="G59" s="96">
        <f>ROUND(I59*D59,2)</f>
        <v>18207.55</v>
      </c>
      <c r="H59" s="96">
        <f>ROUND(I59*E59,2)</f>
        <v>114447.45</v>
      </c>
      <c r="I59" s="96">
        <f>IF(I61&gt;725000,725000,I61)</f>
        <v>260107.85</v>
      </c>
      <c r="J59" s="96">
        <f t="shared" si="1"/>
        <v>132655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 t="shared" si="1"/>
        <v>0</v>
      </c>
    </row>
    <row r="61" spans="1:10" s="99" customFormat="1" x14ac:dyDescent="0.2">
      <c r="B61" s="100" t="s">
        <v>9</v>
      </c>
      <c r="F61" s="101">
        <f>SUM(F59:F60)</f>
        <v>127452.85</v>
      </c>
      <c r="G61" s="101">
        <f>SUM(G59:G60)</f>
        <v>18207.55</v>
      </c>
      <c r="H61" s="101">
        <f>SUM(H59:H60)</f>
        <v>114447.45</v>
      </c>
      <c r="I61" s="101">
        <v>260107.85</v>
      </c>
      <c r="J61" s="96">
        <f t="shared" si="1"/>
        <v>132655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3081909.31</v>
      </c>
      <c r="G63" s="98">
        <f>SUM(G57,G61)</f>
        <v>921156.38</v>
      </c>
      <c r="H63" s="98">
        <f>SUM(H57,H61)</f>
        <v>1243036.3499999999</v>
      </c>
      <c r="I63" s="98">
        <f>SUM(F63:H63)</f>
        <v>5246102.04</v>
      </c>
      <c r="J63" s="98">
        <f t="shared" si="1"/>
        <v>2164192.73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 t="shared" si="1"/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2823698.35</v>
      </c>
      <c r="G66" s="96">
        <f>ROUND(I66*D66,2)</f>
        <v>925802.74</v>
      </c>
      <c r="H66" s="96">
        <f>ROUND(I66*E66,2)</f>
        <v>879512.6</v>
      </c>
      <c r="I66" s="96">
        <f>IF(I67-725000&gt;0,I67-725000,0)</f>
        <v>4629013.6900000004</v>
      </c>
      <c r="J66" s="96">
        <f t="shared" si="1"/>
        <v>1805315.3399999999</v>
      </c>
    </row>
    <row r="67" spans="1:10" s="93" customFormat="1" x14ac:dyDescent="0.2">
      <c r="B67" s="97" t="s">
        <v>9</v>
      </c>
      <c r="F67" s="98">
        <f>SUM(F65:F66)</f>
        <v>3178948.35</v>
      </c>
      <c r="G67" s="98">
        <f>SUM(G65:G66)</f>
        <v>976552.74</v>
      </c>
      <c r="H67" s="98">
        <f>SUM(H65:H66)</f>
        <v>1198512.6000000001</v>
      </c>
      <c r="I67" s="98">
        <v>5354013.6900000004</v>
      </c>
      <c r="J67" s="98">
        <f t="shared" si="1"/>
        <v>2175065.34</v>
      </c>
    </row>
    <row r="68" spans="1:10" x14ac:dyDescent="0.2">
      <c r="F68" s="96"/>
      <c r="I68" s="96"/>
      <c r="J68" s="96"/>
    </row>
    <row r="71" spans="1:10" x14ac:dyDescent="0.2"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x14ac:dyDescent="0.2"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x14ac:dyDescent="0.2">
      <c r="B73" s="90" t="s">
        <v>29</v>
      </c>
      <c r="C73" s="96">
        <v>0</v>
      </c>
      <c r="D73" s="96">
        <v>0</v>
      </c>
      <c r="E73" s="96">
        <v>0</v>
      </c>
      <c r="F73" s="96">
        <v>0</v>
      </c>
      <c r="G73" s="96">
        <v>0</v>
      </c>
    </row>
    <row r="74" spans="1:10" x14ac:dyDescent="0.2">
      <c r="B74" s="90" t="s">
        <v>30</v>
      </c>
      <c r="C74" s="96">
        <f>F9</f>
        <v>1085388.8</v>
      </c>
      <c r="D74" s="96">
        <f>G9</f>
        <v>290139.77</v>
      </c>
      <c r="E74" s="96">
        <f>H9</f>
        <v>546420.28</v>
      </c>
      <c r="F74" s="96">
        <f t="shared" ref="F74:F81" si="2">SUM(C74:E74)</f>
        <v>1921948.85</v>
      </c>
      <c r="G74" s="96">
        <f>SUM(D74:E74)</f>
        <v>836560.05</v>
      </c>
    </row>
    <row r="75" spans="1:10" x14ac:dyDescent="0.2">
      <c r="B75" s="90" t="s">
        <v>31</v>
      </c>
      <c r="C75" s="96">
        <f>F13</f>
        <v>1164063.3199999998</v>
      </c>
      <c r="D75" s="96">
        <f>G13</f>
        <v>315934.7</v>
      </c>
      <c r="E75" s="96">
        <f>H13</f>
        <v>570925.46</v>
      </c>
      <c r="F75" s="96">
        <f t="shared" si="2"/>
        <v>2050923.4799999997</v>
      </c>
      <c r="G75" s="96">
        <f t="shared" ref="G75:G83" si="3">SUM(D75:E75)</f>
        <v>886860.15999999992</v>
      </c>
    </row>
    <row r="76" spans="1:10" x14ac:dyDescent="0.2">
      <c r="B76" s="90" t="s">
        <v>32</v>
      </c>
      <c r="C76" s="96">
        <f>F17</f>
        <v>774365.03</v>
      </c>
      <c r="D76" s="96">
        <f>G17</f>
        <v>188164.76</v>
      </c>
      <c r="E76" s="96">
        <f>H17</f>
        <v>449544.03</v>
      </c>
      <c r="F76" s="96">
        <f t="shared" si="2"/>
        <v>1412073.82</v>
      </c>
      <c r="G76" s="96">
        <f t="shared" si="3"/>
        <v>637708.79</v>
      </c>
    </row>
    <row r="77" spans="1:10" x14ac:dyDescent="0.2">
      <c r="B77" s="90" t="s">
        <v>33</v>
      </c>
      <c r="C77" s="96">
        <f>F27</f>
        <v>1260286.22</v>
      </c>
      <c r="D77" s="96">
        <f>G27</f>
        <v>316334.59000000003</v>
      </c>
      <c r="E77" s="96">
        <f>H27</f>
        <v>699637.04999999993</v>
      </c>
      <c r="F77" s="96">
        <f t="shared" si="2"/>
        <v>2276257.86</v>
      </c>
      <c r="G77" s="96">
        <f t="shared" si="3"/>
        <v>1015971.6399999999</v>
      </c>
    </row>
    <row r="78" spans="1:10" x14ac:dyDescent="0.2">
      <c r="B78" s="90" t="s">
        <v>34</v>
      </c>
      <c r="C78" s="96">
        <f>F31</f>
        <v>607804.78</v>
      </c>
      <c r="D78" s="96">
        <f>G31</f>
        <v>133554.84</v>
      </c>
      <c r="E78" s="96">
        <f>H31</f>
        <v>397664.6</v>
      </c>
      <c r="F78" s="96">
        <f t="shared" si="2"/>
        <v>1139024.22</v>
      </c>
      <c r="G78" s="96">
        <f t="shared" si="3"/>
        <v>531219.43999999994</v>
      </c>
    </row>
    <row r="79" spans="1:10" x14ac:dyDescent="0.2">
      <c r="B79" s="90" t="s">
        <v>35</v>
      </c>
      <c r="C79" s="96">
        <f>F53</f>
        <v>2168116.87</v>
      </c>
      <c r="D79" s="96">
        <f>G53</f>
        <v>517965.14</v>
      </c>
      <c r="E79" s="96">
        <f>H53</f>
        <v>1286781.93</v>
      </c>
      <c r="F79" s="96">
        <f t="shared" si="2"/>
        <v>3972863.9400000004</v>
      </c>
      <c r="G79" s="96">
        <f t="shared" si="3"/>
        <v>1804747.0699999998</v>
      </c>
    </row>
    <row r="80" spans="1:10" x14ac:dyDescent="0.2">
      <c r="B80" s="90" t="s">
        <v>36</v>
      </c>
      <c r="C80" s="96">
        <f>F63</f>
        <v>3081909.31</v>
      </c>
      <c r="D80" s="96">
        <f>G63</f>
        <v>921156.38</v>
      </c>
      <c r="E80" s="96">
        <f>H63</f>
        <v>1243036.3499999999</v>
      </c>
      <c r="F80" s="96">
        <f t="shared" si="2"/>
        <v>5246102.04</v>
      </c>
      <c r="G80" s="96">
        <f t="shared" si="3"/>
        <v>2164192.73</v>
      </c>
    </row>
    <row r="81" spans="2:7" x14ac:dyDescent="0.2">
      <c r="B81" s="90" t="s">
        <v>37</v>
      </c>
      <c r="C81" s="96">
        <f>F67</f>
        <v>3178948.35</v>
      </c>
      <c r="D81" s="96">
        <f>G67</f>
        <v>976552.74</v>
      </c>
      <c r="E81" s="96">
        <f>H67</f>
        <v>1198512.6000000001</v>
      </c>
      <c r="F81" s="96">
        <f t="shared" si="2"/>
        <v>5354013.6899999995</v>
      </c>
      <c r="G81" s="96">
        <f t="shared" si="3"/>
        <v>2175065.34</v>
      </c>
    </row>
    <row r="82" spans="2:7" x14ac:dyDescent="0.2">
      <c r="C82" s="96"/>
      <c r="D82" s="96"/>
      <c r="E82" s="96"/>
      <c r="F82" s="96">
        <f>SUM(F74:F81)</f>
        <v>23373207.899999999</v>
      </c>
      <c r="G82" s="96"/>
    </row>
    <row r="83" spans="2:7" x14ac:dyDescent="0.2">
      <c r="B83" s="90" t="s">
        <v>3</v>
      </c>
      <c r="C83" s="96">
        <f>SUM(C73:C82)</f>
        <v>13320882.68</v>
      </c>
      <c r="D83" s="96">
        <f>SUM(D74:D82)</f>
        <v>3659802.92</v>
      </c>
      <c r="E83" s="96">
        <f>SUM(E74:E82)</f>
        <v>6392522.2999999989</v>
      </c>
      <c r="F83" s="96">
        <f>SUM(C83:E83)</f>
        <v>23373207.899999999</v>
      </c>
      <c r="G83" s="96">
        <f t="shared" si="3"/>
        <v>10052325.219999999</v>
      </c>
    </row>
    <row r="84" spans="2:7" x14ac:dyDescent="0.2">
      <c r="C84" s="96"/>
      <c r="D84" s="96"/>
      <c r="E84" s="96"/>
      <c r="F84" s="96"/>
      <c r="G84" s="96"/>
    </row>
    <row r="85" spans="2:7" x14ac:dyDescent="0.2">
      <c r="C85" s="96"/>
      <c r="D85" s="96">
        <f>SUM(D83,E83)</f>
        <v>10052325.219999999</v>
      </c>
      <c r="E85" s="96"/>
      <c r="F85" s="96"/>
      <c r="G85" s="96"/>
    </row>
    <row r="105" spans="2:7" s="104" customFormat="1" x14ac:dyDescent="0.2">
      <c r="B105" s="90"/>
      <c r="C105" s="91" t="s">
        <v>0</v>
      </c>
      <c r="D105" s="91" t="s">
        <v>1</v>
      </c>
      <c r="E105" s="91" t="s">
        <v>2</v>
      </c>
      <c r="F105" s="91" t="s">
        <v>3</v>
      </c>
      <c r="G105" s="91" t="s">
        <v>4</v>
      </c>
    </row>
    <row r="106" spans="2:7" s="104" customFormat="1" x14ac:dyDescent="0.2">
      <c r="B106" s="90"/>
      <c r="C106" s="91" t="s">
        <v>6</v>
      </c>
      <c r="D106" s="91" t="s">
        <v>6</v>
      </c>
      <c r="E106" s="91" t="s">
        <v>6</v>
      </c>
      <c r="F106" s="91" t="s">
        <v>6</v>
      </c>
      <c r="G106" s="91" t="s">
        <v>6</v>
      </c>
    </row>
    <row r="107" spans="2:7" s="104" customFormat="1" x14ac:dyDescent="0.2">
      <c r="B107" s="90" t="s">
        <v>29</v>
      </c>
      <c r="C107" s="102">
        <f>C73</f>
        <v>0</v>
      </c>
      <c r="D107" s="102">
        <f>D73</f>
        <v>0</v>
      </c>
      <c r="E107" s="102">
        <f>E73</f>
        <v>0</v>
      </c>
      <c r="F107" s="102">
        <f>F73</f>
        <v>0</v>
      </c>
      <c r="G107" s="102">
        <f>G73</f>
        <v>0</v>
      </c>
    </row>
    <row r="108" spans="2:7" s="104" customFormat="1" x14ac:dyDescent="0.2">
      <c r="B108" s="90" t="s">
        <v>30</v>
      </c>
      <c r="C108" s="102">
        <f t="shared" ref="C108:E114" si="4">ROUND(C74,0)</f>
        <v>1085389</v>
      </c>
      <c r="D108" s="102">
        <f t="shared" si="4"/>
        <v>290140</v>
      </c>
      <c r="E108" s="102">
        <f t="shared" si="4"/>
        <v>546420</v>
      </c>
      <c r="F108" s="102">
        <f>SUM(C108:E108)</f>
        <v>1921949</v>
      </c>
      <c r="G108" s="102">
        <f>SUM(D108:E108)</f>
        <v>836560</v>
      </c>
    </row>
    <row r="109" spans="2:7" s="104" customFormat="1" x14ac:dyDescent="0.2">
      <c r="B109" s="90" t="s">
        <v>31</v>
      </c>
      <c r="C109" s="102">
        <f t="shared" si="4"/>
        <v>1164063</v>
      </c>
      <c r="D109" s="102">
        <f t="shared" si="4"/>
        <v>315935</v>
      </c>
      <c r="E109" s="102">
        <f t="shared" si="4"/>
        <v>570925</v>
      </c>
      <c r="F109" s="102">
        <f t="shared" ref="F109:F115" si="5">SUM(C109:E109)</f>
        <v>2050923</v>
      </c>
      <c r="G109" s="102">
        <f t="shared" ref="G109:G115" si="6">SUM(D109:E109)</f>
        <v>886860</v>
      </c>
    </row>
    <row r="110" spans="2:7" s="104" customFormat="1" x14ac:dyDescent="0.2">
      <c r="B110" s="90" t="s">
        <v>32</v>
      </c>
      <c r="C110" s="102">
        <f t="shared" si="4"/>
        <v>774365</v>
      </c>
      <c r="D110" s="102">
        <f t="shared" si="4"/>
        <v>188165</v>
      </c>
      <c r="E110" s="102">
        <f t="shared" si="4"/>
        <v>449544</v>
      </c>
      <c r="F110" s="102">
        <f t="shared" si="5"/>
        <v>1412074</v>
      </c>
      <c r="G110" s="102">
        <f t="shared" si="6"/>
        <v>637709</v>
      </c>
    </row>
    <row r="111" spans="2:7" s="104" customFormat="1" x14ac:dyDescent="0.2">
      <c r="B111" s="90" t="s">
        <v>33</v>
      </c>
      <c r="C111" s="102">
        <f t="shared" si="4"/>
        <v>1260286</v>
      </c>
      <c r="D111" s="102">
        <f t="shared" si="4"/>
        <v>316335</v>
      </c>
      <c r="E111" s="102">
        <f>ROUND(E77,0)</f>
        <v>699637</v>
      </c>
      <c r="F111" s="102">
        <f t="shared" si="5"/>
        <v>2276258</v>
      </c>
      <c r="G111" s="102">
        <f t="shared" si="6"/>
        <v>1015972</v>
      </c>
    </row>
    <row r="112" spans="2:7" s="104" customFormat="1" x14ac:dyDescent="0.2">
      <c r="B112" s="90" t="s">
        <v>34</v>
      </c>
      <c r="C112" s="102">
        <f t="shared" si="4"/>
        <v>607805</v>
      </c>
      <c r="D112" s="102">
        <f t="shared" si="4"/>
        <v>133555</v>
      </c>
      <c r="E112" s="102">
        <f t="shared" si="4"/>
        <v>397665</v>
      </c>
      <c r="F112" s="102">
        <f t="shared" si="5"/>
        <v>1139025</v>
      </c>
      <c r="G112" s="102">
        <f t="shared" si="6"/>
        <v>531220</v>
      </c>
    </row>
    <row r="113" spans="2:7" s="104" customFormat="1" x14ac:dyDescent="0.2">
      <c r="B113" s="90" t="s">
        <v>35</v>
      </c>
      <c r="C113" s="102">
        <f t="shared" si="4"/>
        <v>2168117</v>
      </c>
      <c r="D113" s="102">
        <f t="shared" si="4"/>
        <v>517965</v>
      </c>
      <c r="E113" s="102">
        <f t="shared" si="4"/>
        <v>1286782</v>
      </c>
      <c r="F113" s="102">
        <f t="shared" si="5"/>
        <v>3972864</v>
      </c>
      <c r="G113" s="102">
        <f t="shared" si="6"/>
        <v>1804747</v>
      </c>
    </row>
    <row r="114" spans="2:7" s="104" customFormat="1" x14ac:dyDescent="0.2">
      <c r="B114" s="90" t="s">
        <v>36</v>
      </c>
      <c r="C114" s="102">
        <f t="shared" si="4"/>
        <v>3081909</v>
      </c>
      <c r="D114" s="102">
        <f t="shared" si="4"/>
        <v>921156</v>
      </c>
      <c r="E114" s="102">
        <f t="shared" si="4"/>
        <v>1243036</v>
      </c>
      <c r="F114" s="102">
        <f t="shared" si="5"/>
        <v>5246101</v>
      </c>
      <c r="G114" s="102">
        <f t="shared" si="6"/>
        <v>2164192</v>
      </c>
    </row>
    <row r="115" spans="2:7" s="104" customFormat="1" x14ac:dyDescent="0.2">
      <c r="B115" s="90" t="s">
        <v>37</v>
      </c>
      <c r="C115" s="105">
        <v>3178949</v>
      </c>
      <c r="D115" s="105">
        <v>976552</v>
      </c>
      <c r="E115" s="102">
        <f>ROUND(E81,0)</f>
        <v>1198513</v>
      </c>
      <c r="F115" s="102">
        <f t="shared" si="5"/>
        <v>5354014</v>
      </c>
      <c r="G115" s="102">
        <f t="shared" si="6"/>
        <v>2175065</v>
      </c>
    </row>
    <row r="116" spans="2:7" s="104" customFormat="1" x14ac:dyDescent="0.2">
      <c r="B116" s="90"/>
      <c r="C116" s="102"/>
      <c r="D116" s="102"/>
      <c r="E116" s="102"/>
      <c r="F116" s="102">
        <f>SUM(F107:F115)</f>
        <v>23373208</v>
      </c>
      <c r="G116" s="102"/>
    </row>
    <row r="117" spans="2:7" s="104" customFormat="1" x14ac:dyDescent="0.2">
      <c r="B117" s="90" t="s">
        <v>3</v>
      </c>
      <c r="C117" s="102">
        <f>SUM(C107:C116)</f>
        <v>13320883</v>
      </c>
      <c r="D117" s="102">
        <f>SUM(D107:D116)</f>
        <v>3659803</v>
      </c>
      <c r="E117" s="102">
        <f>SUM(E108:E115)</f>
        <v>6392522</v>
      </c>
      <c r="F117" s="102">
        <f>SUM(C117:E117)</f>
        <v>23373208</v>
      </c>
      <c r="G117" s="102">
        <f>SUM(G107:G116)</f>
        <v>10052325</v>
      </c>
    </row>
    <row r="118" spans="2:7" s="104" customFormat="1" x14ac:dyDescent="0.2">
      <c r="B118" s="90"/>
      <c r="C118" s="102"/>
      <c r="D118" s="102"/>
      <c r="E118" s="102"/>
      <c r="F118" s="102"/>
      <c r="G118" s="102"/>
    </row>
    <row r="119" spans="2:7" s="104" customFormat="1" x14ac:dyDescent="0.2">
      <c r="B119" s="90"/>
      <c r="C119" s="102"/>
      <c r="D119" s="102">
        <f>SUM(D117:E117)</f>
        <v>10052325</v>
      </c>
      <c r="E119" s="102"/>
      <c r="F119" s="102"/>
      <c r="G119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r:id="rId1"/>
  <headerFooter alignWithMargins="0">
    <oddHeader xml:space="preserve">&amp;LSPIELBANKABGABE&amp;CAufgliederung des Jahreserfolges 2021
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/>
  </sheetViews>
  <sheetFormatPr baseColWidth="10" defaultRowHeight="12.75" x14ac:dyDescent="0.2"/>
  <cols>
    <col min="1" max="1" width="3.7109375" style="30" customWidth="1"/>
    <col min="2" max="2" width="16.7109375" style="30" customWidth="1"/>
    <col min="3" max="4" width="13.7109375" style="30" customWidth="1"/>
    <col min="5" max="5" width="13.85546875" style="30" customWidth="1"/>
    <col min="6" max="6" width="15.28515625" style="30" customWidth="1"/>
    <col min="7" max="10" width="13.7109375" style="30" customWidth="1"/>
    <col min="11" max="16384" width="11.42578125" style="39"/>
  </cols>
  <sheetData>
    <row r="1" spans="1:10" x14ac:dyDescent="0.2">
      <c r="A1" s="15" t="s">
        <v>41</v>
      </c>
    </row>
    <row r="3" spans="1:10" x14ac:dyDescent="0.2">
      <c r="C3" s="31" t="s">
        <v>0</v>
      </c>
      <c r="D3" s="31" t="s">
        <v>1</v>
      </c>
      <c r="E3" s="31" t="s">
        <v>2</v>
      </c>
      <c r="F3" s="31" t="s">
        <v>0</v>
      </c>
      <c r="G3" s="31" t="s">
        <v>1</v>
      </c>
      <c r="H3" s="31" t="s">
        <v>2</v>
      </c>
      <c r="I3" s="32" t="s">
        <v>3</v>
      </c>
      <c r="J3" s="31" t="s">
        <v>4</v>
      </c>
    </row>
    <row r="4" spans="1:10" x14ac:dyDescent="0.2">
      <c r="C4" s="31" t="s">
        <v>5</v>
      </c>
      <c r="D4" s="31" t="s">
        <v>5</v>
      </c>
      <c r="E4" s="31" t="s">
        <v>5</v>
      </c>
      <c r="F4" s="31" t="s">
        <v>6</v>
      </c>
      <c r="G4" s="31" t="s">
        <v>6</v>
      </c>
      <c r="H4" s="31" t="s">
        <v>6</v>
      </c>
      <c r="I4" s="31" t="s">
        <v>6</v>
      </c>
      <c r="J4" s="31" t="s">
        <v>6</v>
      </c>
    </row>
    <row r="5" spans="1:10" x14ac:dyDescent="0.2">
      <c r="A5" s="33"/>
      <c r="B5" s="33"/>
      <c r="C5" s="34"/>
      <c r="D5" s="34"/>
      <c r="E5" s="34"/>
      <c r="F5" s="34"/>
      <c r="G5" s="34"/>
      <c r="H5" s="34"/>
      <c r="I5" s="34"/>
      <c r="J5" s="33"/>
    </row>
    <row r="7" spans="1:10" x14ac:dyDescent="0.2">
      <c r="A7" s="30" t="s">
        <v>7</v>
      </c>
      <c r="B7" s="30" t="s">
        <v>8</v>
      </c>
      <c r="C7" s="35">
        <v>0.6</v>
      </c>
      <c r="D7" s="35">
        <v>0.05</v>
      </c>
      <c r="E7" s="35">
        <v>0.35</v>
      </c>
      <c r="F7" s="36">
        <v>435000</v>
      </c>
      <c r="G7" s="36">
        <v>36250</v>
      </c>
      <c r="H7" s="36">
        <v>253750</v>
      </c>
      <c r="I7" s="36">
        <v>725000</v>
      </c>
      <c r="J7" s="36">
        <v>290000</v>
      </c>
    </row>
    <row r="8" spans="1:10" x14ac:dyDescent="0.2">
      <c r="C8" s="35">
        <v>0.7</v>
      </c>
      <c r="D8" s="35">
        <v>0.15</v>
      </c>
      <c r="E8" s="35">
        <v>0.15</v>
      </c>
      <c r="F8" s="36">
        <v>5029767.2300000004</v>
      </c>
      <c r="G8" s="36">
        <v>1077807.26</v>
      </c>
      <c r="H8" s="36">
        <v>1077807.26</v>
      </c>
      <c r="I8" s="36">
        <v>7185381.7599999998</v>
      </c>
      <c r="J8" s="36">
        <v>2155614.52</v>
      </c>
    </row>
    <row r="9" spans="1:10" x14ac:dyDescent="0.2">
      <c r="A9" s="33"/>
      <c r="B9" s="37" t="s">
        <v>9</v>
      </c>
      <c r="C9" s="33"/>
      <c r="D9" s="33"/>
      <c r="E9" s="33"/>
      <c r="F9" s="38">
        <v>5464767.2300000004</v>
      </c>
      <c r="G9" s="38">
        <v>1114057.26</v>
      </c>
      <c r="H9" s="38">
        <v>1331557.26</v>
      </c>
      <c r="I9" s="38">
        <v>7910381.7599999998</v>
      </c>
      <c r="J9" s="38">
        <v>2445614.52</v>
      </c>
    </row>
    <row r="10" spans="1:10" x14ac:dyDescent="0.2">
      <c r="F10" s="36"/>
      <c r="G10" s="36"/>
      <c r="H10" s="36"/>
      <c r="I10" s="36"/>
      <c r="J10" s="36" t="s">
        <v>10</v>
      </c>
    </row>
    <row r="11" spans="1:10" x14ac:dyDescent="0.2">
      <c r="A11" s="30" t="s">
        <v>11</v>
      </c>
      <c r="B11" s="30" t="s">
        <v>12</v>
      </c>
      <c r="C11" s="35">
        <v>0.6</v>
      </c>
      <c r="D11" s="35">
        <v>0.05</v>
      </c>
      <c r="E11" s="35">
        <v>0.35</v>
      </c>
      <c r="F11" s="36">
        <v>435000</v>
      </c>
      <c r="G11" s="36">
        <v>36250</v>
      </c>
      <c r="H11" s="36">
        <v>253750</v>
      </c>
      <c r="I11" s="36">
        <v>725000</v>
      </c>
      <c r="J11" s="36">
        <v>290000</v>
      </c>
    </row>
    <row r="12" spans="1:10" x14ac:dyDescent="0.2">
      <c r="C12" s="35">
        <v>0.7</v>
      </c>
      <c r="D12" s="35">
        <v>0.15</v>
      </c>
      <c r="E12" s="35">
        <v>0.15</v>
      </c>
      <c r="F12" s="36">
        <v>7396083.4900000002</v>
      </c>
      <c r="G12" s="36">
        <v>1584875.03</v>
      </c>
      <c r="H12" s="36">
        <v>1584875.03</v>
      </c>
      <c r="I12" s="36">
        <v>10565833.560000001</v>
      </c>
      <c r="J12" s="36">
        <v>3169750.06</v>
      </c>
    </row>
    <row r="13" spans="1:10" x14ac:dyDescent="0.2">
      <c r="A13" s="33"/>
      <c r="B13" s="37" t="s">
        <v>9</v>
      </c>
      <c r="C13" s="33"/>
      <c r="D13" s="33"/>
      <c r="E13" s="33"/>
      <c r="F13" s="38">
        <v>7831083.4900000002</v>
      </c>
      <c r="G13" s="38">
        <v>1621125.03</v>
      </c>
      <c r="H13" s="38">
        <v>1838625.03</v>
      </c>
      <c r="I13" s="38">
        <v>11290833.560000001</v>
      </c>
      <c r="J13" s="38">
        <v>3459750.06</v>
      </c>
    </row>
    <row r="14" spans="1:10" x14ac:dyDescent="0.2">
      <c r="F14" s="36"/>
      <c r="G14" s="36"/>
      <c r="H14" s="36"/>
      <c r="I14" s="36"/>
      <c r="J14" s="36" t="s">
        <v>10</v>
      </c>
    </row>
    <row r="15" spans="1:10" x14ac:dyDescent="0.2">
      <c r="A15" s="30" t="s">
        <v>13</v>
      </c>
      <c r="B15" s="30" t="s">
        <v>14</v>
      </c>
      <c r="C15" s="35">
        <v>0.6</v>
      </c>
      <c r="D15" s="35">
        <v>0.05</v>
      </c>
      <c r="E15" s="35">
        <v>0.35</v>
      </c>
      <c r="F15" s="36">
        <v>435000</v>
      </c>
      <c r="G15" s="36">
        <v>36250</v>
      </c>
      <c r="H15" s="36">
        <v>253750</v>
      </c>
      <c r="I15" s="36">
        <v>725000</v>
      </c>
      <c r="J15" s="36">
        <v>290000</v>
      </c>
    </row>
    <row r="16" spans="1:10" x14ac:dyDescent="0.2">
      <c r="C16" s="35">
        <v>0.7</v>
      </c>
      <c r="D16" s="35">
        <v>0.15</v>
      </c>
      <c r="E16" s="35">
        <v>0.15</v>
      </c>
      <c r="F16" s="36">
        <v>5431827.4900000002</v>
      </c>
      <c r="G16" s="36">
        <v>1163963.03</v>
      </c>
      <c r="H16" s="36">
        <v>1163963.03</v>
      </c>
      <c r="I16" s="36">
        <v>7759753.5500000007</v>
      </c>
      <c r="J16" s="36">
        <v>2327926.06</v>
      </c>
    </row>
    <row r="17" spans="1:10" ht="12.75" customHeight="1" x14ac:dyDescent="0.2">
      <c r="A17" s="33"/>
      <c r="B17" s="37" t="s">
        <v>9</v>
      </c>
      <c r="C17" s="33"/>
      <c r="D17" s="33"/>
      <c r="E17" s="33"/>
      <c r="F17" s="38">
        <v>5866827.4900000002</v>
      </c>
      <c r="G17" s="38">
        <v>1200213.03</v>
      </c>
      <c r="H17" s="38">
        <v>1417713.03</v>
      </c>
      <c r="I17" s="38">
        <v>8484753.5500000007</v>
      </c>
      <c r="J17" s="38">
        <v>2617926.06</v>
      </c>
    </row>
    <row r="18" spans="1:10" x14ac:dyDescent="0.2">
      <c r="F18" s="36"/>
      <c r="G18" s="36"/>
      <c r="H18" s="36"/>
      <c r="I18" s="36"/>
      <c r="J18" s="36" t="s">
        <v>10</v>
      </c>
    </row>
    <row r="19" spans="1:10" x14ac:dyDescent="0.2">
      <c r="A19" s="30" t="s">
        <v>15</v>
      </c>
      <c r="B19" s="30" t="s">
        <v>16</v>
      </c>
      <c r="C19" s="35">
        <v>0.6</v>
      </c>
      <c r="D19" s="35">
        <v>0.05</v>
      </c>
      <c r="E19" s="35">
        <v>0.35</v>
      </c>
      <c r="F19" s="36">
        <v>165891.94</v>
      </c>
      <c r="G19" s="36">
        <v>13824.33</v>
      </c>
      <c r="H19" s="36">
        <v>96770.3</v>
      </c>
      <c r="I19" s="36">
        <v>276486.57</v>
      </c>
      <c r="J19" s="36">
        <v>110594.63</v>
      </c>
    </row>
    <row r="20" spans="1:10" x14ac:dyDescent="0.2">
      <c r="C20" s="35">
        <v>0.7</v>
      </c>
      <c r="D20" s="35">
        <v>0.15</v>
      </c>
      <c r="E20" s="35">
        <v>0.15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</row>
    <row r="21" spans="1:10" x14ac:dyDescent="0.2">
      <c r="A21" s="39"/>
      <c r="B21" s="40" t="s">
        <v>9</v>
      </c>
      <c r="C21" s="39"/>
      <c r="D21" s="39"/>
      <c r="E21" s="39"/>
      <c r="F21" s="41">
        <v>165891.94</v>
      </c>
      <c r="G21" s="41">
        <v>13824.33</v>
      </c>
      <c r="H21" s="41">
        <v>96770.3</v>
      </c>
      <c r="I21" s="41">
        <v>276486.57</v>
      </c>
      <c r="J21" s="36">
        <v>110594.63</v>
      </c>
    </row>
    <row r="22" spans="1:10" x14ac:dyDescent="0.2">
      <c r="F22" s="36"/>
      <c r="G22" s="36"/>
      <c r="H22" s="36"/>
      <c r="I22" s="36"/>
      <c r="J22" s="36" t="s">
        <v>10</v>
      </c>
    </row>
    <row r="23" spans="1:10" x14ac:dyDescent="0.2">
      <c r="A23" s="30" t="s">
        <v>10</v>
      </c>
      <c r="B23" s="30" t="s">
        <v>39</v>
      </c>
      <c r="C23" s="35">
        <v>0.6</v>
      </c>
      <c r="D23" s="35">
        <v>0.05</v>
      </c>
      <c r="E23" s="35">
        <v>0.35</v>
      </c>
      <c r="F23" s="36">
        <v>435000</v>
      </c>
      <c r="G23" s="36">
        <v>36250</v>
      </c>
      <c r="H23" s="36">
        <v>253750</v>
      </c>
      <c r="I23" s="36">
        <v>725000</v>
      </c>
      <c r="J23" s="36">
        <v>290000</v>
      </c>
    </row>
    <row r="24" spans="1:10" x14ac:dyDescent="0.2">
      <c r="C24" s="35">
        <v>0.7</v>
      </c>
      <c r="D24" s="35">
        <v>0.15</v>
      </c>
      <c r="E24" s="35">
        <v>0.15</v>
      </c>
      <c r="F24" s="36">
        <v>4140589.24</v>
      </c>
      <c r="G24" s="36">
        <v>887269.12</v>
      </c>
      <c r="H24" s="36">
        <v>887269.12</v>
      </c>
      <c r="I24" s="36">
        <v>5915127.4900000002</v>
      </c>
      <c r="J24" s="36">
        <v>1774538.24</v>
      </c>
    </row>
    <row r="25" spans="1:10" x14ac:dyDescent="0.2">
      <c r="A25" s="39"/>
      <c r="B25" s="40" t="s">
        <v>9</v>
      </c>
      <c r="C25" s="39"/>
      <c r="D25" s="39"/>
      <c r="E25" s="39"/>
      <c r="F25" s="41">
        <v>4575589.24</v>
      </c>
      <c r="G25" s="41">
        <v>923519.12</v>
      </c>
      <c r="H25" s="41">
        <v>1141019.1200000001</v>
      </c>
      <c r="I25" s="41">
        <v>6640127.4900000002</v>
      </c>
      <c r="J25" s="36">
        <v>2064538.24</v>
      </c>
    </row>
    <row r="26" spans="1:10" x14ac:dyDescent="0.2">
      <c r="F26" s="36"/>
      <c r="G26" s="36"/>
      <c r="H26" s="36"/>
      <c r="I26" s="36"/>
      <c r="J26" s="36" t="s">
        <v>10</v>
      </c>
    </row>
    <row r="27" spans="1:10" x14ac:dyDescent="0.2">
      <c r="A27" s="33"/>
      <c r="B27" s="37" t="s">
        <v>17</v>
      </c>
      <c r="C27" s="33"/>
      <c r="D27" s="33"/>
      <c r="E27" s="33"/>
      <c r="F27" s="38">
        <v>4741481.18</v>
      </c>
      <c r="G27" s="38">
        <v>937343.45</v>
      </c>
      <c r="H27" s="38">
        <v>1237789.42</v>
      </c>
      <c r="I27" s="38">
        <v>6916614.0500000007</v>
      </c>
      <c r="J27" s="38">
        <v>2175132.87</v>
      </c>
    </row>
    <row r="28" spans="1:10" x14ac:dyDescent="0.2">
      <c r="F28" s="36"/>
      <c r="G28" s="36"/>
      <c r="H28" s="36"/>
      <c r="I28" s="36"/>
      <c r="J28" s="36" t="s">
        <v>10</v>
      </c>
    </row>
    <row r="29" spans="1:10" x14ac:dyDescent="0.2">
      <c r="A29" s="30" t="s">
        <v>18</v>
      </c>
      <c r="B29" s="30" t="s">
        <v>19</v>
      </c>
      <c r="C29" s="35">
        <v>0.6</v>
      </c>
      <c r="D29" s="35">
        <v>0.05</v>
      </c>
      <c r="E29" s="35">
        <v>0.35</v>
      </c>
      <c r="F29" s="36">
        <v>435000</v>
      </c>
      <c r="G29" s="36">
        <v>36250</v>
      </c>
      <c r="H29" s="36">
        <v>253750</v>
      </c>
      <c r="I29" s="36">
        <v>725000</v>
      </c>
      <c r="J29" s="36">
        <v>290000</v>
      </c>
    </row>
    <row r="30" spans="1:10" x14ac:dyDescent="0.2">
      <c r="C30" s="35">
        <v>0.7</v>
      </c>
      <c r="D30" s="35">
        <v>0.15</v>
      </c>
      <c r="E30" s="35">
        <v>0.15</v>
      </c>
      <c r="F30" s="36">
        <v>5253750.1100000003</v>
      </c>
      <c r="G30" s="36">
        <v>1125803.6000000001</v>
      </c>
      <c r="H30" s="36">
        <v>1125803.6000000001</v>
      </c>
      <c r="I30" s="36">
        <v>7505357.2999999998</v>
      </c>
      <c r="J30" s="36">
        <v>2251607.2000000002</v>
      </c>
    </row>
    <row r="31" spans="1:10" x14ac:dyDescent="0.2">
      <c r="A31" s="33"/>
      <c r="B31" s="37" t="s">
        <v>9</v>
      </c>
      <c r="C31" s="33"/>
      <c r="D31" s="33"/>
      <c r="E31" s="33"/>
      <c r="F31" s="38">
        <v>5688750.1100000003</v>
      </c>
      <c r="G31" s="38">
        <v>1162053.6000000001</v>
      </c>
      <c r="H31" s="38">
        <v>1379553.6</v>
      </c>
      <c r="I31" s="38">
        <v>8230357.2999999998</v>
      </c>
      <c r="J31" s="38">
        <v>2541607.2000000002</v>
      </c>
    </row>
    <row r="32" spans="1:10" x14ac:dyDescent="0.2">
      <c r="J32" s="42" t="s">
        <v>10</v>
      </c>
    </row>
    <row r="33" spans="1:10" x14ac:dyDescent="0.2">
      <c r="J33" s="42" t="s">
        <v>10</v>
      </c>
    </row>
    <row r="34" spans="1:10" x14ac:dyDescent="0.2">
      <c r="J34" s="42" t="s">
        <v>10</v>
      </c>
    </row>
    <row r="35" spans="1:10" x14ac:dyDescent="0.2">
      <c r="A35" s="15" t="s">
        <v>41</v>
      </c>
      <c r="J35" s="42" t="s">
        <v>10</v>
      </c>
    </row>
    <row r="36" spans="1:10" x14ac:dyDescent="0.2">
      <c r="J36" s="42" t="s">
        <v>10</v>
      </c>
    </row>
    <row r="37" spans="1:10" x14ac:dyDescent="0.2">
      <c r="C37" s="31" t="s">
        <v>0</v>
      </c>
      <c r="D37" s="31" t="s">
        <v>1</v>
      </c>
      <c r="E37" s="31" t="s">
        <v>2</v>
      </c>
      <c r="F37" s="31" t="s">
        <v>0</v>
      </c>
      <c r="G37" s="31" t="s">
        <v>1</v>
      </c>
      <c r="H37" s="31" t="s">
        <v>2</v>
      </c>
      <c r="I37" s="31" t="s">
        <v>3</v>
      </c>
      <c r="J37" s="31" t="s">
        <v>4</v>
      </c>
    </row>
    <row r="38" spans="1:10" x14ac:dyDescent="0.2">
      <c r="C38" s="31" t="s">
        <v>5</v>
      </c>
      <c r="D38" s="31" t="s">
        <v>5</v>
      </c>
      <c r="E38" s="31" t="s">
        <v>5</v>
      </c>
      <c r="F38" s="31" t="s">
        <v>6</v>
      </c>
      <c r="G38" s="31" t="s">
        <v>6</v>
      </c>
      <c r="H38" s="31" t="s">
        <v>6</v>
      </c>
      <c r="I38" s="31" t="s">
        <v>6</v>
      </c>
      <c r="J38" s="31" t="s">
        <v>6</v>
      </c>
    </row>
    <row r="39" spans="1:10" ht="12.75" customHeight="1" x14ac:dyDescent="0.2">
      <c r="A39" s="33"/>
      <c r="B39" s="33"/>
      <c r="C39" s="34"/>
      <c r="D39" s="34"/>
      <c r="E39" s="34"/>
      <c r="F39" s="34"/>
      <c r="G39" s="34"/>
      <c r="H39" s="34"/>
      <c r="I39" s="34"/>
      <c r="J39" s="43" t="s">
        <v>10</v>
      </c>
    </row>
    <row r="40" spans="1:10" x14ac:dyDescent="0.2">
      <c r="J40" s="42" t="s">
        <v>10</v>
      </c>
    </row>
    <row r="41" spans="1:10" x14ac:dyDescent="0.2">
      <c r="A41" s="30" t="s">
        <v>20</v>
      </c>
      <c r="B41" s="30" t="s">
        <v>21</v>
      </c>
      <c r="C41" s="35">
        <v>0.6</v>
      </c>
      <c r="D41" s="35">
        <v>0.05</v>
      </c>
      <c r="E41" s="35">
        <v>0.35</v>
      </c>
      <c r="F41" s="36">
        <v>435000</v>
      </c>
      <c r="G41" s="36">
        <v>36250</v>
      </c>
      <c r="H41" s="36">
        <v>253750</v>
      </c>
      <c r="I41" s="36">
        <v>725000</v>
      </c>
      <c r="J41" s="36">
        <v>290000</v>
      </c>
    </row>
    <row r="42" spans="1:10" x14ac:dyDescent="0.2">
      <c r="C42" s="35">
        <v>0.7</v>
      </c>
      <c r="D42" s="35">
        <v>0.15</v>
      </c>
      <c r="E42" s="35">
        <v>0.15</v>
      </c>
      <c r="F42" s="36">
        <v>7672486.9699999997</v>
      </c>
      <c r="G42" s="36">
        <v>1644104.35</v>
      </c>
      <c r="H42" s="36">
        <v>1644104.35</v>
      </c>
      <c r="I42" s="36">
        <v>10960695.67</v>
      </c>
      <c r="J42" s="36">
        <v>3288208.7</v>
      </c>
    </row>
    <row r="43" spans="1:10" x14ac:dyDescent="0.2">
      <c r="A43" s="39"/>
      <c r="B43" s="40" t="s">
        <v>9</v>
      </c>
      <c r="C43" s="39"/>
      <c r="D43" s="39"/>
      <c r="E43" s="39"/>
      <c r="F43" s="41">
        <v>8107486.9699999997</v>
      </c>
      <c r="G43" s="41">
        <v>1680354.35</v>
      </c>
      <c r="H43" s="41">
        <v>1897854.35</v>
      </c>
      <c r="I43" s="41">
        <v>11685695.67</v>
      </c>
      <c r="J43" s="36">
        <v>3578208.7</v>
      </c>
    </row>
    <row r="44" spans="1:10" x14ac:dyDescent="0.2">
      <c r="F44" s="36"/>
      <c r="G44" s="36"/>
      <c r="H44" s="36"/>
      <c r="I44" s="36"/>
      <c r="J44" s="36" t="s">
        <v>10</v>
      </c>
    </row>
    <row r="45" spans="1:10" x14ac:dyDescent="0.2">
      <c r="A45" s="30" t="s">
        <v>10</v>
      </c>
      <c r="B45" s="30" t="s">
        <v>22</v>
      </c>
      <c r="C45" s="35">
        <v>0.6</v>
      </c>
      <c r="D45" s="35">
        <v>0.05</v>
      </c>
      <c r="E45" s="35">
        <v>0.35</v>
      </c>
      <c r="F45" s="36">
        <v>435000</v>
      </c>
      <c r="G45" s="36">
        <v>36250</v>
      </c>
      <c r="H45" s="36">
        <v>253750</v>
      </c>
      <c r="I45" s="36">
        <v>725000</v>
      </c>
      <c r="J45" s="36">
        <v>290000</v>
      </c>
    </row>
    <row r="46" spans="1:10" x14ac:dyDescent="0.2">
      <c r="C46" s="35">
        <v>0.7</v>
      </c>
      <c r="D46" s="35">
        <v>0.15</v>
      </c>
      <c r="E46" s="35">
        <v>0.15</v>
      </c>
      <c r="F46" s="36">
        <v>739605.13</v>
      </c>
      <c r="G46" s="36">
        <v>158486.81</v>
      </c>
      <c r="H46" s="36">
        <v>158486.81</v>
      </c>
      <c r="I46" s="36">
        <v>1056578.75</v>
      </c>
      <c r="J46" s="36">
        <v>316973.62</v>
      </c>
    </row>
    <row r="47" spans="1:10" x14ac:dyDescent="0.2">
      <c r="A47" s="39"/>
      <c r="B47" s="40" t="s">
        <v>9</v>
      </c>
      <c r="C47" s="39"/>
      <c r="D47" s="39"/>
      <c r="E47" s="39"/>
      <c r="F47" s="41">
        <v>1174605.1299999999</v>
      </c>
      <c r="G47" s="41">
        <v>194736.81</v>
      </c>
      <c r="H47" s="41">
        <v>412236.81</v>
      </c>
      <c r="I47" s="41">
        <v>1781578.75</v>
      </c>
      <c r="J47" s="36">
        <v>606973.62</v>
      </c>
    </row>
    <row r="48" spans="1:10" x14ac:dyDescent="0.2">
      <c r="A48" s="39"/>
      <c r="B48" s="40"/>
      <c r="C48" s="39"/>
      <c r="D48" s="39"/>
      <c r="E48" s="39"/>
      <c r="F48" s="41"/>
      <c r="G48" s="41"/>
      <c r="H48" s="41"/>
      <c r="I48" s="41"/>
      <c r="J48" s="36" t="s">
        <v>10</v>
      </c>
    </row>
    <row r="49" spans="1:10" x14ac:dyDescent="0.2">
      <c r="A49" s="30" t="s">
        <v>10</v>
      </c>
      <c r="B49" s="30" t="s">
        <v>23</v>
      </c>
      <c r="C49" s="35">
        <v>0.6</v>
      </c>
      <c r="D49" s="35">
        <v>0.05</v>
      </c>
      <c r="E49" s="35">
        <v>0.35</v>
      </c>
      <c r="F49" s="36">
        <v>435000</v>
      </c>
      <c r="G49" s="36">
        <v>36250</v>
      </c>
      <c r="H49" s="36">
        <v>253750</v>
      </c>
      <c r="I49" s="36">
        <v>725000</v>
      </c>
      <c r="J49" s="36">
        <v>290000</v>
      </c>
    </row>
    <row r="50" spans="1:10" x14ac:dyDescent="0.2">
      <c r="C50" s="35">
        <v>0.7</v>
      </c>
      <c r="D50" s="35">
        <v>0.15</v>
      </c>
      <c r="E50" s="35">
        <v>0.15</v>
      </c>
      <c r="F50" s="36">
        <v>3451713.2</v>
      </c>
      <c r="G50" s="36">
        <v>739652.83</v>
      </c>
      <c r="H50" s="36">
        <v>739652.83</v>
      </c>
      <c r="I50" s="36">
        <v>4931018.8600000003</v>
      </c>
      <c r="J50" s="36">
        <v>1479305.66</v>
      </c>
    </row>
    <row r="51" spans="1:10" x14ac:dyDescent="0.2">
      <c r="A51" s="39"/>
      <c r="B51" s="40" t="s">
        <v>9</v>
      </c>
      <c r="C51" s="39"/>
      <c r="D51" s="39"/>
      <c r="E51" s="39"/>
      <c r="F51" s="41">
        <v>3886713.2</v>
      </c>
      <c r="G51" s="41">
        <v>775902.83</v>
      </c>
      <c r="H51" s="41">
        <v>993402.83</v>
      </c>
      <c r="I51" s="41">
        <v>5656018.8600000003</v>
      </c>
      <c r="J51" s="36">
        <v>1769305.66</v>
      </c>
    </row>
    <row r="52" spans="1:10" x14ac:dyDescent="0.2">
      <c r="F52" s="36"/>
      <c r="G52" s="36"/>
      <c r="H52" s="36"/>
      <c r="I52" s="36"/>
      <c r="J52" s="36" t="s">
        <v>10</v>
      </c>
    </row>
    <row r="53" spans="1:10" x14ac:dyDescent="0.2">
      <c r="A53" s="33"/>
      <c r="B53" s="37" t="s">
        <v>17</v>
      </c>
      <c r="C53" s="33"/>
      <c r="D53" s="33"/>
      <c r="E53" s="33"/>
      <c r="F53" s="38">
        <v>13168805.300000001</v>
      </c>
      <c r="G53" s="38">
        <v>2650993.9900000002</v>
      </c>
      <c r="H53" s="38">
        <v>3303493.99</v>
      </c>
      <c r="I53" s="38">
        <v>19123293.280000001</v>
      </c>
      <c r="J53" s="38">
        <v>5954487.9800000004</v>
      </c>
    </row>
    <row r="54" spans="1:10" x14ac:dyDescent="0.2">
      <c r="F54" s="36"/>
      <c r="G54" s="36"/>
      <c r="H54" s="36"/>
      <c r="I54" s="36"/>
      <c r="J54" s="36" t="s">
        <v>10</v>
      </c>
    </row>
    <row r="55" spans="1:10" x14ac:dyDescent="0.2">
      <c r="A55" s="30" t="s">
        <v>24</v>
      </c>
      <c r="B55" s="30" t="s">
        <v>25</v>
      </c>
      <c r="C55" s="35">
        <v>0.6</v>
      </c>
      <c r="D55" s="35">
        <v>0.05</v>
      </c>
      <c r="E55" s="35">
        <v>0.35</v>
      </c>
      <c r="F55" s="36">
        <v>435000</v>
      </c>
      <c r="G55" s="36">
        <v>36250</v>
      </c>
      <c r="H55" s="36">
        <v>253750</v>
      </c>
      <c r="I55" s="36">
        <v>725000</v>
      </c>
      <c r="J55" s="36">
        <v>290000</v>
      </c>
    </row>
    <row r="56" spans="1:10" x14ac:dyDescent="0.2">
      <c r="C56" s="35">
        <v>0.7</v>
      </c>
      <c r="D56" s="35">
        <v>0.15</v>
      </c>
      <c r="E56" s="35">
        <v>0.15</v>
      </c>
      <c r="F56" s="36">
        <v>7592481.2599999998</v>
      </c>
      <c r="G56" s="36">
        <v>1626960.27</v>
      </c>
      <c r="H56" s="36">
        <v>1626960.27</v>
      </c>
      <c r="I56" s="36">
        <v>10846401.800000001</v>
      </c>
      <c r="J56" s="36">
        <v>3253920.54</v>
      </c>
    </row>
    <row r="57" spans="1:10" x14ac:dyDescent="0.2">
      <c r="A57" s="39"/>
      <c r="B57" s="40" t="s">
        <v>9</v>
      </c>
      <c r="C57" s="39"/>
      <c r="D57" s="39"/>
      <c r="E57" s="39"/>
      <c r="F57" s="41">
        <v>8027481.2599999998</v>
      </c>
      <c r="G57" s="41">
        <v>1663210.27</v>
      </c>
      <c r="H57" s="41">
        <v>1880710.27</v>
      </c>
      <c r="I57" s="41">
        <v>11571401.800000001</v>
      </c>
      <c r="J57" s="36">
        <v>3543920.54</v>
      </c>
    </row>
    <row r="58" spans="1:10" x14ac:dyDescent="0.2">
      <c r="F58" s="36"/>
      <c r="G58" s="36"/>
      <c r="H58" s="36"/>
      <c r="I58" s="36"/>
      <c r="J58" s="36" t="s">
        <v>10</v>
      </c>
    </row>
    <row r="59" spans="1:10" x14ac:dyDescent="0.2">
      <c r="A59" s="30" t="s">
        <v>10</v>
      </c>
      <c r="B59" s="30" t="s">
        <v>26</v>
      </c>
      <c r="C59" s="35">
        <v>0.6</v>
      </c>
      <c r="D59" s="35">
        <v>0.05</v>
      </c>
      <c r="E59" s="35">
        <v>0.35</v>
      </c>
      <c r="F59" s="36">
        <v>435000</v>
      </c>
      <c r="G59" s="36">
        <v>36250</v>
      </c>
      <c r="H59" s="36">
        <v>253750</v>
      </c>
      <c r="I59" s="36">
        <v>725000</v>
      </c>
      <c r="J59" s="36">
        <v>290000</v>
      </c>
    </row>
    <row r="60" spans="1:10" x14ac:dyDescent="0.2">
      <c r="C60" s="35">
        <v>0.7</v>
      </c>
      <c r="D60" s="35">
        <v>0.15</v>
      </c>
      <c r="E60" s="35">
        <v>0.15</v>
      </c>
      <c r="F60" s="36">
        <v>302511.19</v>
      </c>
      <c r="G60" s="36">
        <v>64823.83</v>
      </c>
      <c r="H60" s="36">
        <v>64823.83</v>
      </c>
      <c r="I60" s="36">
        <v>432158.84</v>
      </c>
      <c r="J60" s="36">
        <v>129647.66</v>
      </c>
    </row>
    <row r="61" spans="1:10" x14ac:dyDescent="0.2">
      <c r="A61" s="39"/>
      <c r="B61" s="40" t="s">
        <v>9</v>
      </c>
      <c r="C61" s="39"/>
      <c r="D61" s="39"/>
      <c r="E61" s="39"/>
      <c r="F61" s="41">
        <v>737511.19</v>
      </c>
      <c r="G61" s="41">
        <v>101073.83</v>
      </c>
      <c r="H61" s="41">
        <v>318573.83</v>
      </c>
      <c r="I61" s="41">
        <v>1157158.8400000001</v>
      </c>
      <c r="J61" s="36">
        <v>419647.66</v>
      </c>
    </row>
    <row r="62" spans="1:10" x14ac:dyDescent="0.2">
      <c r="F62" s="36"/>
      <c r="G62" s="36"/>
      <c r="H62" s="36"/>
      <c r="I62" s="36"/>
      <c r="J62" s="36" t="s">
        <v>10</v>
      </c>
    </row>
    <row r="63" spans="1:10" x14ac:dyDescent="0.2">
      <c r="A63" s="33"/>
      <c r="B63" s="37" t="s">
        <v>17</v>
      </c>
      <c r="C63" s="33"/>
      <c r="D63" s="33"/>
      <c r="E63" s="33"/>
      <c r="F63" s="38">
        <v>8764992.4499999993</v>
      </c>
      <c r="G63" s="38">
        <v>1764284.1</v>
      </c>
      <c r="H63" s="38">
        <v>2199284.1</v>
      </c>
      <c r="I63" s="38">
        <v>12728560.649999999</v>
      </c>
      <c r="J63" s="38">
        <v>3963568.2</v>
      </c>
    </row>
    <row r="64" spans="1:10" x14ac:dyDescent="0.2">
      <c r="F64" s="36"/>
      <c r="G64" s="36"/>
      <c r="H64" s="36"/>
      <c r="I64" s="36"/>
      <c r="J64" s="36" t="s">
        <v>10</v>
      </c>
    </row>
    <row r="65" spans="1:10" x14ac:dyDescent="0.2">
      <c r="A65" s="30" t="s">
        <v>27</v>
      </c>
      <c r="B65" s="30" t="s">
        <v>28</v>
      </c>
      <c r="C65" s="35">
        <v>0.6</v>
      </c>
      <c r="D65" s="35">
        <v>0.05</v>
      </c>
      <c r="E65" s="35">
        <v>0.35</v>
      </c>
      <c r="F65" s="36">
        <v>435000</v>
      </c>
      <c r="G65" s="36">
        <v>36250</v>
      </c>
      <c r="H65" s="36">
        <v>253750</v>
      </c>
      <c r="I65" s="36">
        <v>725000</v>
      </c>
      <c r="J65" s="36">
        <v>290000</v>
      </c>
    </row>
    <row r="66" spans="1:10" x14ac:dyDescent="0.2">
      <c r="C66" s="35">
        <v>0.7</v>
      </c>
      <c r="D66" s="35">
        <v>0.15</v>
      </c>
      <c r="E66" s="35">
        <v>0.15</v>
      </c>
      <c r="F66" s="36">
        <v>16951161.489999998</v>
      </c>
      <c r="G66" s="36">
        <v>3632391.75</v>
      </c>
      <c r="H66" s="36">
        <v>3632391.75</v>
      </c>
      <c r="I66" s="36">
        <v>24215944.989999998</v>
      </c>
      <c r="J66" s="36">
        <v>7264783.5</v>
      </c>
    </row>
    <row r="67" spans="1:10" x14ac:dyDescent="0.2">
      <c r="A67" s="33"/>
      <c r="B67" s="37" t="s">
        <v>9</v>
      </c>
      <c r="C67" s="33"/>
      <c r="D67" s="33"/>
      <c r="E67" s="33"/>
      <c r="F67" s="38">
        <v>17386161.489999998</v>
      </c>
      <c r="G67" s="38">
        <v>3668641.75</v>
      </c>
      <c r="H67" s="38">
        <v>3886141.75</v>
      </c>
      <c r="I67" s="38">
        <v>24940944.989999998</v>
      </c>
      <c r="J67" s="38">
        <v>7554783.5</v>
      </c>
    </row>
    <row r="69" spans="1:10" x14ac:dyDescent="0.2">
      <c r="A69" s="15" t="s">
        <v>41</v>
      </c>
    </row>
    <row r="71" spans="1:10" x14ac:dyDescent="0.2">
      <c r="C71" s="31" t="s">
        <v>0</v>
      </c>
      <c r="D71" s="31" t="s">
        <v>1</v>
      </c>
      <c r="E71" s="31" t="s">
        <v>2</v>
      </c>
      <c r="F71" s="31" t="s">
        <v>3</v>
      </c>
      <c r="G71" s="31" t="s">
        <v>4</v>
      </c>
    </row>
    <row r="72" spans="1:10" x14ac:dyDescent="0.2">
      <c r="C72" s="31" t="s">
        <v>6</v>
      </c>
      <c r="D72" s="31" t="s">
        <v>6</v>
      </c>
      <c r="E72" s="31" t="s">
        <v>6</v>
      </c>
      <c r="F72" s="31" t="s">
        <v>6</v>
      </c>
      <c r="G72" s="31" t="s">
        <v>6</v>
      </c>
    </row>
    <row r="73" spans="1:10" x14ac:dyDescent="0.2">
      <c r="B73" s="30" t="s">
        <v>29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10" x14ac:dyDescent="0.2">
      <c r="B74" s="30" t="s">
        <v>30</v>
      </c>
      <c r="C74" s="42">
        <v>5464767</v>
      </c>
      <c r="D74" s="42">
        <v>1114058</v>
      </c>
      <c r="E74" s="42">
        <v>1331557</v>
      </c>
      <c r="F74" s="42">
        <v>7910382</v>
      </c>
      <c r="G74" s="42">
        <v>2445615</v>
      </c>
    </row>
    <row r="75" spans="1:10" x14ac:dyDescent="0.2">
      <c r="B75" s="30" t="s">
        <v>31</v>
      </c>
      <c r="C75" s="42">
        <v>7831084</v>
      </c>
      <c r="D75" s="42">
        <v>1621125</v>
      </c>
      <c r="E75" s="42">
        <v>1838625</v>
      </c>
      <c r="F75" s="42">
        <v>11290834</v>
      </c>
      <c r="G75" s="42">
        <v>3459750</v>
      </c>
    </row>
    <row r="76" spans="1:10" x14ac:dyDescent="0.2">
      <c r="B76" s="30" t="s">
        <v>32</v>
      </c>
      <c r="C76" s="42">
        <v>5866827</v>
      </c>
      <c r="D76" s="42">
        <v>1200213</v>
      </c>
      <c r="E76" s="42">
        <v>1417713</v>
      </c>
      <c r="F76" s="42">
        <v>8484753</v>
      </c>
      <c r="G76" s="42">
        <v>2617926</v>
      </c>
    </row>
    <row r="77" spans="1:10" x14ac:dyDescent="0.2">
      <c r="B77" s="30" t="s">
        <v>33</v>
      </c>
      <c r="C77" s="42">
        <v>4741481</v>
      </c>
      <c r="D77" s="42">
        <v>937344</v>
      </c>
      <c r="E77" s="42">
        <v>1237789</v>
      </c>
      <c r="F77" s="42">
        <v>6916614</v>
      </c>
      <c r="G77" s="42">
        <v>2175133</v>
      </c>
    </row>
    <row r="78" spans="1:10" x14ac:dyDescent="0.2">
      <c r="B78" s="30" t="s">
        <v>34</v>
      </c>
      <c r="C78" s="42">
        <v>5688750</v>
      </c>
      <c r="D78" s="42">
        <v>1162053</v>
      </c>
      <c r="E78" s="42">
        <v>1379554</v>
      </c>
      <c r="F78" s="42">
        <v>8230357</v>
      </c>
      <c r="G78" s="42">
        <v>2541607</v>
      </c>
    </row>
    <row r="79" spans="1:10" x14ac:dyDescent="0.2">
      <c r="B79" s="30" t="s">
        <v>35</v>
      </c>
      <c r="C79" s="42">
        <v>13168805</v>
      </c>
      <c r="D79" s="42">
        <v>2650994</v>
      </c>
      <c r="E79" s="42">
        <v>3303494</v>
      </c>
      <c r="F79" s="42">
        <v>19123293</v>
      </c>
      <c r="G79" s="42">
        <v>5954488</v>
      </c>
    </row>
    <row r="80" spans="1:10" x14ac:dyDescent="0.2">
      <c r="B80" s="30" t="s">
        <v>36</v>
      </c>
      <c r="C80" s="42">
        <v>8764993</v>
      </c>
      <c r="D80" s="42">
        <v>1764284</v>
      </c>
      <c r="E80" s="42">
        <v>2199284</v>
      </c>
      <c r="F80" s="42">
        <v>12728561</v>
      </c>
      <c r="G80" s="42">
        <v>3963568</v>
      </c>
    </row>
    <row r="81" spans="2:7" x14ac:dyDescent="0.2">
      <c r="B81" s="30" t="s">
        <v>37</v>
      </c>
      <c r="C81" s="42">
        <v>17386162</v>
      </c>
      <c r="D81" s="42">
        <v>3668641</v>
      </c>
      <c r="E81" s="42">
        <v>3886142</v>
      </c>
      <c r="F81" s="42">
        <v>24940945</v>
      </c>
      <c r="G81" s="42">
        <v>7554783</v>
      </c>
    </row>
    <row r="82" spans="2:7" x14ac:dyDescent="0.2">
      <c r="C82" s="42"/>
      <c r="D82" s="42"/>
      <c r="E82" s="42"/>
      <c r="F82" s="42">
        <v>99625739</v>
      </c>
      <c r="G82" s="42"/>
    </row>
    <row r="83" spans="2:7" x14ac:dyDescent="0.2">
      <c r="B83" s="30" t="s">
        <v>3</v>
      </c>
      <c r="C83" s="42">
        <v>68912869</v>
      </c>
      <c r="D83" s="42">
        <v>14118712</v>
      </c>
      <c r="E83" s="42">
        <v>16594158</v>
      </c>
      <c r="F83" s="42">
        <v>99625739</v>
      </c>
      <c r="G83" s="42">
        <v>30712870</v>
      </c>
    </row>
    <row r="84" spans="2:7" x14ac:dyDescent="0.2">
      <c r="C84" s="42"/>
      <c r="D84" s="42"/>
      <c r="E84" s="42"/>
      <c r="F84" s="42"/>
      <c r="G84" s="42"/>
    </row>
    <row r="85" spans="2:7" x14ac:dyDescent="0.2">
      <c r="C85" s="42"/>
      <c r="D85" s="42">
        <v>30712870</v>
      </c>
      <c r="E85" s="42"/>
      <c r="F85" s="42"/>
      <c r="G85" s="42"/>
    </row>
  </sheetData>
  <phoneticPr fontId="2" type="noConversion"/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>&amp;LSPIELBANKABGABE</oddHead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workbookViewId="0"/>
  </sheetViews>
  <sheetFormatPr baseColWidth="10" defaultRowHeight="12.75" x14ac:dyDescent="0.2"/>
  <cols>
    <col min="1" max="1" width="3.7109375" style="44" customWidth="1"/>
    <col min="2" max="2" width="16.7109375" style="44" customWidth="1"/>
    <col min="3" max="4" width="13.7109375" style="44" customWidth="1"/>
    <col min="5" max="5" width="13.85546875" style="44" customWidth="1"/>
    <col min="6" max="6" width="15.28515625" style="44" customWidth="1"/>
    <col min="7" max="10" width="13.7109375" style="44" customWidth="1"/>
    <col min="11" max="16384" width="11.42578125" style="53"/>
  </cols>
  <sheetData>
    <row r="1" spans="1:10" x14ac:dyDescent="0.2">
      <c r="A1" s="15" t="s">
        <v>43</v>
      </c>
    </row>
    <row r="3" spans="1:10" x14ac:dyDescent="0.2">
      <c r="C3" s="45" t="s">
        <v>0</v>
      </c>
      <c r="D3" s="45" t="s">
        <v>1</v>
      </c>
      <c r="E3" s="45" t="s">
        <v>2</v>
      </c>
      <c r="F3" s="45" t="s">
        <v>0</v>
      </c>
      <c r="G3" s="45" t="s">
        <v>1</v>
      </c>
      <c r="H3" s="45" t="s">
        <v>2</v>
      </c>
      <c r="I3" s="46" t="s">
        <v>3</v>
      </c>
      <c r="J3" s="45" t="s">
        <v>4</v>
      </c>
    </row>
    <row r="4" spans="1:10" x14ac:dyDescent="0.2">
      <c r="C4" s="45" t="s">
        <v>5</v>
      </c>
      <c r="D4" s="45" t="s">
        <v>5</v>
      </c>
      <c r="E4" s="45" t="s">
        <v>5</v>
      </c>
      <c r="F4" s="45" t="s">
        <v>6</v>
      </c>
      <c r="G4" s="45" t="s">
        <v>6</v>
      </c>
      <c r="H4" s="45" t="s">
        <v>6</v>
      </c>
      <c r="I4" s="45" t="s">
        <v>6</v>
      </c>
      <c r="J4" s="45" t="s">
        <v>6</v>
      </c>
    </row>
    <row r="5" spans="1:10" x14ac:dyDescent="0.2">
      <c r="A5" s="47"/>
      <c r="B5" s="47"/>
      <c r="C5" s="48"/>
      <c r="D5" s="48"/>
      <c r="E5" s="48"/>
      <c r="F5" s="48"/>
      <c r="G5" s="48"/>
      <c r="H5" s="48"/>
      <c r="I5" s="48"/>
      <c r="J5" s="47"/>
    </row>
    <row r="7" spans="1:10" x14ac:dyDescent="0.2">
      <c r="A7" s="44" t="s">
        <v>7</v>
      </c>
      <c r="B7" s="44" t="s">
        <v>8</v>
      </c>
      <c r="C7" s="50">
        <v>0.6</v>
      </c>
      <c r="D7" s="50">
        <v>0.05</v>
      </c>
      <c r="E7" s="50">
        <v>0.35</v>
      </c>
      <c r="F7" s="49">
        <v>435000</v>
      </c>
      <c r="G7" s="49">
        <v>36250</v>
      </c>
      <c r="H7" s="49">
        <v>253750</v>
      </c>
      <c r="I7" s="49">
        <v>725000</v>
      </c>
      <c r="J7" s="49">
        <v>290000</v>
      </c>
    </row>
    <row r="8" spans="1:10" x14ac:dyDescent="0.2">
      <c r="C8" s="50">
        <v>0.7</v>
      </c>
      <c r="D8" s="50">
        <v>0.15</v>
      </c>
      <c r="E8" s="50">
        <v>0.15</v>
      </c>
      <c r="F8" s="49">
        <v>4202600.42</v>
      </c>
      <c r="G8" s="49">
        <v>900557.23</v>
      </c>
      <c r="H8" s="49">
        <v>900557.23</v>
      </c>
      <c r="I8" s="49">
        <v>6003714.8799999999</v>
      </c>
      <c r="J8" s="49">
        <v>1801114.46</v>
      </c>
    </row>
    <row r="9" spans="1:10" x14ac:dyDescent="0.2">
      <c r="A9" s="47"/>
      <c r="B9" s="51" t="s">
        <v>9</v>
      </c>
      <c r="C9" s="47"/>
      <c r="D9" s="47"/>
      <c r="E9" s="47"/>
      <c r="F9" s="52">
        <v>4637600.42</v>
      </c>
      <c r="G9" s="52">
        <v>936807.23</v>
      </c>
      <c r="H9" s="52">
        <v>1154307.23</v>
      </c>
      <c r="I9" s="52">
        <v>6728714.8799999999</v>
      </c>
      <c r="J9" s="52">
        <v>2091114.46</v>
      </c>
    </row>
    <row r="10" spans="1:10" x14ac:dyDescent="0.2">
      <c r="F10" s="49"/>
      <c r="G10" s="49"/>
      <c r="H10" s="49"/>
      <c r="I10" s="49"/>
      <c r="J10" s="49" t="s">
        <v>10</v>
      </c>
    </row>
    <row r="11" spans="1:10" x14ac:dyDescent="0.2">
      <c r="A11" s="44" t="s">
        <v>11</v>
      </c>
      <c r="B11" s="44" t="s">
        <v>12</v>
      </c>
      <c r="C11" s="50">
        <v>0.6</v>
      </c>
      <c r="D11" s="50">
        <v>0.05</v>
      </c>
      <c r="E11" s="50">
        <v>0.35</v>
      </c>
      <c r="F11" s="49">
        <v>435000</v>
      </c>
      <c r="G11" s="49">
        <v>36250</v>
      </c>
      <c r="H11" s="49">
        <v>253750</v>
      </c>
      <c r="I11" s="49">
        <v>725000</v>
      </c>
      <c r="J11" s="49">
        <v>290000</v>
      </c>
    </row>
    <row r="12" spans="1:10" x14ac:dyDescent="0.2">
      <c r="C12" s="50">
        <v>0.7</v>
      </c>
      <c r="D12" s="50">
        <v>0.15</v>
      </c>
      <c r="E12" s="50">
        <v>0.15</v>
      </c>
      <c r="F12" s="49">
        <v>4877827.92</v>
      </c>
      <c r="G12" s="49">
        <v>1045248.84</v>
      </c>
      <c r="H12" s="49">
        <v>1045248.84</v>
      </c>
      <c r="I12" s="49">
        <v>6968325.5999999996</v>
      </c>
      <c r="J12" s="49">
        <v>2090497.68</v>
      </c>
    </row>
    <row r="13" spans="1:10" x14ac:dyDescent="0.2">
      <c r="A13" s="47"/>
      <c r="B13" s="51" t="s">
        <v>9</v>
      </c>
      <c r="C13" s="47"/>
      <c r="D13" s="47"/>
      <c r="E13" s="47"/>
      <c r="F13" s="52">
        <v>5312827.92</v>
      </c>
      <c r="G13" s="52">
        <v>1081498.8400000001</v>
      </c>
      <c r="H13" s="52">
        <v>1298998.8400000001</v>
      </c>
      <c r="I13" s="52">
        <v>7693325.5999999996</v>
      </c>
      <c r="J13" s="52">
        <v>2380497.6800000002</v>
      </c>
    </row>
    <row r="14" spans="1:10" x14ac:dyDescent="0.2">
      <c r="F14" s="49"/>
      <c r="G14" s="49"/>
      <c r="H14" s="49"/>
      <c r="I14" s="49"/>
      <c r="J14" s="49" t="s">
        <v>10</v>
      </c>
    </row>
    <row r="15" spans="1:10" x14ac:dyDescent="0.2">
      <c r="A15" s="44" t="s">
        <v>13</v>
      </c>
      <c r="B15" s="44" t="s">
        <v>14</v>
      </c>
      <c r="C15" s="50">
        <v>0.6</v>
      </c>
      <c r="D15" s="50">
        <v>0.05</v>
      </c>
      <c r="E15" s="50">
        <v>0.35</v>
      </c>
      <c r="F15" s="49">
        <v>435000</v>
      </c>
      <c r="G15" s="49">
        <v>36250</v>
      </c>
      <c r="H15" s="49">
        <v>253750</v>
      </c>
      <c r="I15" s="49">
        <v>725000</v>
      </c>
      <c r="J15" s="49">
        <v>290000</v>
      </c>
    </row>
    <row r="16" spans="1:10" x14ac:dyDescent="0.2">
      <c r="C16" s="50">
        <v>0.7</v>
      </c>
      <c r="D16" s="50">
        <v>0.15</v>
      </c>
      <c r="E16" s="50">
        <v>0.15</v>
      </c>
      <c r="F16" s="49">
        <v>4305756.78</v>
      </c>
      <c r="G16" s="49">
        <v>922662.17</v>
      </c>
      <c r="H16" s="49">
        <v>922662.17</v>
      </c>
      <c r="I16" s="49">
        <v>6151081.1200000001</v>
      </c>
      <c r="J16" s="49">
        <v>1845324.34</v>
      </c>
    </row>
    <row r="17" spans="1:10" ht="12.75" customHeight="1" x14ac:dyDescent="0.2">
      <c r="A17" s="47"/>
      <c r="B17" s="51" t="s">
        <v>9</v>
      </c>
      <c r="C17" s="47"/>
      <c r="D17" s="47"/>
      <c r="E17" s="47"/>
      <c r="F17" s="52">
        <v>4740756.78</v>
      </c>
      <c r="G17" s="52">
        <v>958912.17</v>
      </c>
      <c r="H17" s="52">
        <v>1176412.17</v>
      </c>
      <c r="I17" s="52">
        <v>6876081.1200000001</v>
      </c>
      <c r="J17" s="52">
        <v>2135324.34</v>
      </c>
    </row>
    <row r="18" spans="1:10" x14ac:dyDescent="0.2">
      <c r="F18" s="49"/>
      <c r="G18" s="49"/>
      <c r="H18" s="49"/>
      <c r="I18" s="49"/>
      <c r="J18" s="49" t="s">
        <v>10</v>
      </c>
    </row>
    <row r="19" spans="1:10" x14ac:dyDescent="0.2">
      <c r="A19" s="44" t="s">
        <v>15</v>
      </c>
      <c r="B19" s="44" t="s">
        <v>16</v>
      </c>
      <c r="C19" s="50">
        <v>0.6</v>
      </c>
      <c r="D19" s="50">
        <v>0.05</v>
      </c>
      <c r="E19" s="50">
        <v>0.35</v>
      </c>
      <c r="F19" s="49">
        <v>155442.4</v>
      </c>
      <c r="G19" s="49">
        <v>12953.53</v>
      </c>
      <c r="H19" s="49">
        <v>90674.73</v>
      </c>
      <c r="I19" s="49">
        <v>259070.67</v>
      </c>
      <c r="J19" s="49">
        <v>103628.26</v>
      </c>
    </row>
    <row r="20" spans="1:10" x14ac:dyDescent="0.2">
      <c r="C20" s="50">
        <v>0.7</v>
      </c>
      <c r="D20" s="50">
        <v>0.15</v>
      </c>
      <c r="E20" s="50">
        <v>0.15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</row>
    <row r="21" spans="1:10" x14ac:dyDescent="0.2">
      <c r="A21" s="53"/>
      <c r="B21" s="54" t="s">
        <v>9</v>
      </c>
      <c r="C21" s="53"/>
      <c r="D21" s="53"/>
      <c r="E21" s="53"/>
      <c r="F21" s="55">
        <v>155442.4</v>
      </c>
      <c r="G21" s="55">
        <v>12953.53</v>
      </c>
      <c r="H21" s="55">
        <v>90674.73</v>
      </c>
      <c r="I21" s="55">
        <v>259070.67</v>
      </c>
      <c r="J21" s="49">
        <v>103628.26</v>
      </c>
    </row>
    <row r="22" spans="1:10" x14ac:dyDescent="0.2">
      <c r="F22" s="49"/>
      <c r="G22" s="49"/>
      <c r="H22" s="49"/>
      <c r="I22" s="49"/>
      <c r="J22" s="49" t="s">
        <v>10</v>
      </c>
    </row>
    <row r="23" spans="1:10" x14ac:dyDescent="0.2">
      <c r="A23" s="44" t="s">
        <v>10</v>
      </c>
      <c r="B23" s="30" t="s">
        <v>39</v>
      </c>
      <c r="C23" s="50">
        <v>0.6</v>
      </c>
      <c r="D23" s="50">
        <v>0.05</v>
      </c>
      <c r="E23" s="50">
        <v>0.35</v>
      </c>
      <c r="F23" s="49">
        <v>435000</v>
      </c>
      <c r="G23" s="49">
        <v>36250</v>
      </c>
      <c r="H23" s="49">
        <v>253750</v>
      </c>
      <c r="I23" s="49">
        <v>725000</v>
      </c>
      <c r="J23" s="49">
        <v>290000</v>
      </c>
    </row>
    <row r="24" spans="1:10" x14ac:dyDescent="0.2">
      <c r="C24" s="50">
        <v>0.7</v>
      </c>
      <c r="D24" s="50">
        <v>0.15</v>
      </c>
      <c r="E24" s="50">
        <v>0.15</v>
      </c>
      <c r="F24" s="49">
        <v>3135951.59</v>
      </c>
      <c r="G24" s="49">
        <v>671989.63</v>
      </c>
      <c r="H24" s="49">
        <v>671989.63</v>
      </c>
      <c r="I24" s="49">
        <v>4479930.84</v>
      </c>
      <c r="J24" s="49">
        <v>1343979.26</v>
      </c>
    </row>
    <row r="25" spans="1:10" x14ac:dyDescent="0.2">
      <c r="A25" s="53"/>
      <c r="B25" s="54" t="s">
        <v>9</v>
      </c>
      <c r="C25" s="53"/>
      <c r="D25" s="53"/>
      <c r="E25" s="53"/>
      <c r="F25" s="55">
        <v>3570951.59</v>
      </c>
      <c r="G25" s="55">
        <v>708239.63</v>
      </c>
      <c r="H25" s="55">
        <v>925739.63</v>
      </c>
      <c r="I25" s="55">
        <v>5204930.84</v>
      </c>
      <c r="J25" s="49">
        <v>1633979.26</v>
      </c>
    </row>
    <row r="26" spans="1:10" x14ac:dyDescent="0.2">
      <c r="F26" s="49"/>
      <c r="G26" s="49"/>
      <c r="H26" s="49"/>
      <c r="I26" s="49"/>
      <c r="J26" s="49" t="s">
        <v>10</v>
      </c>
    </row>
    <row r="27" spans="1:10" x14ac:dyDescent="0.2">
      <c r="A27" s="47"/>
      <c r="B27" s="51" t="s">
        <v>17</v>
      </c>
      <c r="C27" s="47"/>
      <c r="D27" s="47"/>
      <c r="E27" s="47"/>
      <c r="F27" s="52">
        <v>3726393.99</v>
      </c>
      <c r="G27" s="52">
        <v>721193.16</v>
      </c>
      <c r="H27" s="52">
        <v>1016414.36</v>
      </c>
      <c r="I27" s="52">
        <v>5464001.5099999998</v>
      </c>
      <c r="J27" s="52">
        <v>1737607.52</v>
      </c>
    </row>
    <row r="28" spans="1:10" x14ac:dyDescent="0.2">
      <c r="F28" s="49"/>
      <c r="G28" s="49"/>
      <c r="H28" s="49"/>
      <c r="I28" s="49"/>
      <c r="J28" s="49" t="s">
        <v>10</v>
      </c>
    </row>
    <row r="29" spans="1:10" x14ac:dyDescent="0.2">
      <c r="A29" s="44" t="s">
        <v>18</v>
      </c>
      <c r="B29" s="44" t="s">
        <v>19</v>
      </c>
      <c r="C29" s="50">
        <v>0.6</v>
      </c>
      <c r="D29" s="50">
        <v>0.05</v>
      </c>
      <c r="E29" s="50">
        <v>0.35</v>
      </c>
      <c r="F29" s="49">
        <v>435000</v>
      </c>
      <c r="G29" s="49">
        <v>36250</v>
      </c>
      <c r="H29" s="49">
        <v>253750</v>
      </c>
      <c r="I29" s="49">
        <v>725000</v>
      </c>
      <c r="J29" s="49">
        <v>290000</v>
      </c>
    </row>
    <row r="30" spans="1:10" x14ac:dyDescent="0.2">
      <c r="C30" s="50">
        <v>0.7</v>
      </c>
      <c r="D30" s="50">
        <v>0.15</v>
      </c>
      <c r="E30" s="50">
        <v>0.15</v>
      </c>
      <c r="F30" s="49">
        <v>3536008.78</v>
      </c>
      <c r="G30" s="49">
        <v>757716.17</v>
      </c>
      <c r="H30" s="49">
        <v>757716.17</v>
      </c>
      <c r="I30" s="49">
        <v>5051441.12</v>
      </c>
      <c r="J30" s="49">
        <v>1515432.34</v>
      </c>
    </row>
    <row r="31" spans="1:10" x14ac:dyDescent="0.2">
      <c r="A31" s="47"/>
      <c r="B31" s="51" t="s">
        <v>9</v>
      </c>
      <c r="C31" s="47"/>
      <c r="D31" s="47"/>
      <c r="E31" s="47"/>
      <c r="F31" s="52">
        <v>3971008.78</v>
      </c>
      <c r="G31" s="52">
        <v>793966.17</v>
      </c>
      <c r="H31" s="52">
        <v>1011466.17</v>
      </c>
      <c r="I31" s="52">
        <v>5776441.1200000001</v>
      </c>
      <c r="J31" s="52">
        <v>1805432.34</v>
      </c>
    </row>
    <row r="32" spans="1:10" x14ac:dyDescent="0.2">
      <c r="J32" s="56" t="s">
        <v>10</v>
      </c>
    </row>
    <row r="33" spans="1:10" x14ac:dyDescent="0.2">
      <c r="J33" s="56" t="s">
        <v>10</v>
      </c>
    </row>
    <row r="34" spans="1:10" x14ac:dyDescent="0.2">
      <c r="J34" s="56" t="s">
        <v>10</v>
      </c>
    </row>
    <row r="35" spans="1:10" x14ac:dyDescent="0.2">
      <c r="A35" s="15" t="s">
        <v>43</v>
      </c>
      <c r="J35" s="56" t="s">
        <v>10</v>
      </c>
    </row>
    <row r="36" spans="1:10" x14ac:dyDescent="0.2">
      <c r="J36" s="56" t="s">
        <v>10</v>
      </c>
    </row>
    <row r="37" spans="1:10" x14ac:dyDescent="0.2">
      <c r="C37" s="45" t="s">
        <v>0</v>
      </c>
      <c r="D37" s="45" t="s">
        <v>1</v>
      </c>
      <c r="E37" s="45" t="s">
        <v>2</v>
      </c>
      <c r="F37" s="45" t="s">
        <v>0</v>
      </c>
      <c r="G37" s="45" t="s">
        <v>1</v>
      </c>
      <c r="H37" s="45" t="s">
        <v>2</v>
      </c>
      <c r="I37" s="45" t="s">
        <v>3</v>
      </c>
      <c r="J37" s="45" t="s">
        <v>4</v>
      </c>
    </row>
    <row r="38" spans="1:10" x14ac:dyDescent="0.2">
      <c r="C38" s="45" t="s">
        <v>5</v>
      </c>
      <c r="D38" s="45" t="s">
        <v>5</v>
      </c>
      <c r="E38" s="45" t="s">
        <v>5</v>
      </c>
      <c r="F38" s="45" t="s">
        <v>6</v>
      </c>
      <c r="G38" s="45" t="s">
        <v>6</v>
      </c>
      <c r="H38" s="45" t="s">
        <v>6</v>
      </c>
      <c r="I38" s="45" t="s">
        <v>6</v>
      </c>
      <c r="J38" s="45" t="s">
        <v>6</v>
      </c>
    </row>
    <row r="39" spans="1:10" ht="12.75" customHeight="1" x14ac:dyDescent="0.2">
      <c r="A39" s="47"/>
      <c r="B39" s="47"/>
      <c r="C39" s="48"/>
      <c r="D39" s="48"/>
      <c r="E39" s="48"/>
      <c r="F39" s="48"/>
      <c r="G39" s="48"/>
      <c r="H39" s="48"/>
      <c r="I39" s="48"/>
      <c r="J39" s="57" t="s">
        <v>10</v>
      </c>
    </row>
    <row r="40" spans="1:10" x14ac:dyDescent="0.2">
      <c r="J40" s="56" t="s">
        <v>10</v>
      </c>
    </row>
    <row r="41" spans="1:10" x14ac:dyDescent="0.2">
      <c r="A41" s="44" t="s">
        <v>20</v>
      </c>
      <c r="B41" s="44" t="s">
        <v>21</v>
      </c>
      <c r="C41" s="50">
        <v>0.6</v>
      </c>
      <c r="D41" s="50">
        <v>0.05</v>
      </c>
      <c r="E41" s="50">
        <v>0.35</v>
      </c>
      <c r="F41" s="49">
        <v>435000</v>
      </c>
      <c r="G41" s="49">
        <v>36250</v>
      </c>
      <c r="H41" s="49">
        <v>253750</v>
      </c>
      <c r="I41" s="49">
        <v>725000</v>
      </c>
      <c r="J41" s="49">
        <v>290000</v>
      </c>
    </row>
    <row r="42" spans="1:10" x14ac:dyDescent="0.2">
      <c r="C42" s="50">
        <v>0.7</v>
      </c>
      <c r="D42" s="50">
        <v>0.15</v>
      </c>
      <c r="E42" s="50">
        <v>0.15</v>
      </c>
      <c r="F42" s="49">
        <v>6415577.0099999998</v>
      </c>
      <c r="G42" s="49">
        <v>1374766.5</v>
      </c>
      <c r="H42" s="49">
        <v>1374766.5</v>
      </c>
      <c r="I42" s="49">
        <v>9165110.0099999998</v>
      </c>
      <c r="J42" s="49">
        <v>2749533</v>
      </c>
    </row>
    <row r="43" spans="1:10" x14ac:dyDescent="0.2">
      <c r="A43" s="53"/>
      <c r="B43" s="54" t="s">
        <v>9</v>
      </c>
      <c r="C43" s="53"/>
      <c r="D43" s="53"/>
      <c r="E43" s="53"/>
      <c r="F43" s="55">
        <v>6850577.0099999998</v>
      </c>
      <c r="G43" s="55">
        <v>1411016.5</v>
      </c>
      <c r="H43" s="55">
        <v>1628516.5</v>
      </c>
      <c r="I43" s="55">
        <v>9890110.0099999998</v>
      </c>
      <c r="J43" s="49">
        <v>3039533</v>
      </c>
    </row>
    <row r="44" spans="1:10" x14ac:dyDescent="0.2">
      <c r="F44" s="49"/>
      <c r="G44" s="49"/>
      <c r="H44" s="49"/>
      <c r="I44" s="49"/>
      <c r="J44" s="49" t="s">
        <v>10</v>
      </c>
    </row>
    <row r="45" spans="1:10" x14ac:dyDescent="0.2">
      <c r="A45" s="44" t="s">
        <v>10</v>
      </c>
      <c r="B45" s="44" t="s">
        <v>22</v>
      </c>
      <c r="C45" s="50">
        <v>0.6</v>
      </c>
      <c r="D45" s="50">
        <v>0.05</v>
      </c>
      <c r="E45" s="50">
        <v>0.35</v>
      </c>
      <c r="F45" s="49">
        <v>435000</v>
      </c>
      <c r="G45" s="49">
        <v>36250</v>
      </c>
      <c r="H45" s="49">
        <v>253750</v>
      </c>
      <c r="I45" s="49">
        <v>725000</v>
      </c>
      <c r="J45" s="49">
        <v>290000</v>
      </c>
    </row>
    <row r="46" spans="1:10" x14ac:dyDescent="0.2">
      <c r="C46" s="50">
        <v>0.7</v>
      </c>
      <c r="D46" s="50">
        <v>0.15</v>
      </c>
      <c r="E46" s="50">
        <v>0.15</v>
      </c>
      <c r="F46" s="49">
        <v>331878.24</v>
      </c>
      <c r="G46" s="49">
        <v>71116.77</v>
      </c>
      <c r="H46" s="49">
        <v>71116.77</v>
      </c>
      <c r="I46" s="49">
        <v>474111.77</v>
      </c>
      <c r="J46" s="49">
        <v>142233.54</v>
      </c>
    </row>
    <row r="47" spans="1:10" x14ac:dyDescent="0.2">
      <c r="A47" s="53"/>
      <c r="B47" s="54" t="s">
        <v>9</v>
      </c>
      <c r="C47" s="53"/>
      <c r="D47" s="53"/>
      <c r="E47" s="53"/>
      <c r="F47" s="55">
        <v>766878.24</v>
      </c>
      <c r="G47" s="55">
        <v>107366.77</v>
      </c>
      <c r="H47" s="55">
        <v>324866.77</v>
      </c>
      <c r="I47" s="55">
        <v>1199111.77</v>
      </c>
      <c r="J47" s="49">
        <v>432233.54</v>
      </c>
    </row>
    <row r="48" spans="1:10" x14ac:dyDescent="0.2">
      <c r="A48" s="53"/>
      <c r="B48" s="54"/>
      <c r="C48" s="53"/>
      <c r="D48" s="53"/>
      <c r="E48" s="53"/>
      <c r="F48" s="55"/>
      <c r="G48" s="55"/>
      <c r="H48" s="55"/>
      <c r="I48" s="55"/>
      <c r="J48" s="49" t="s">
        <v>10</v>
      </c>
    </row>
    <row r="49" spans="1:10" x14ac:dyDescent="0.2">
      <c r="A49" s="44" t="s">
        <v>10</v>
      </c>
      <c r="B49" s="44" t="s">
        <v>23</v>
      </c>
      <c r="C49" s="50">
        <v>0.6</v>
      </c>
      <c r="D49" s="50">
        <v>0.05</v>
      </c>
      <c r="E49" s="50">
        <v>0.35</v>
      </c>
      <c r="F49" s="49">
        <v>435000</v>
      </c>
      <c r="G49" s="49">
        <v>36250</v>
      </c>
      <c r="H49" s="49">
        <v>253750</v>
      </c>
      <c r="I49" s="49">
        <v>725000</v>
      </c>
      <c r="J49" s="49">
        <v>290000</v>
      </c>
    </row>
    <row r="50" spans="1:10" x14ac:dyDescent="0.2">
      <c r="C50" s="50">
        <v>0.7</v>
      </c>
      <c r="D50" s="50">
        <v>0.15</v>
      </c>
      <c r="E50" s="50">
        <v>0.15</v>
      </c>
      <c r="F50" s="49">
        <v>2614259.2200000002</v>
      </c>
      <c r="G50" s="49">
        <v>560198.40000000002</v>
      </c>
      <c r="H50" s="49">
        <v>560198.40000000002</v>
      </c>
      <c r="I50" s="49">
        <v>3734656.03</v>
      </c>
      <c r="J50" s="49">
        <v>1120396.8</v>
      </c>
    </row>
    <row r="51" spans="1:10" x14ac:dyDescent="0.2">
      <c r="A51" s="53"/>
      <c r="B51" s="54" t="s">
        <v>9</v>
      </c>
      <c r="C51" s="53"/>
      <c r="D51" s="53"/>
      <c r="E51" s="53"/>
      <c r="F51" s="55">
        <v>3049259.22</v>
      </c>
      <c r="G51" s="55">
        <v>596448.4</v>
      </c>
      <c r="H51" s="55">
        <v>813948.4</v>
      </c>
      <c r="I51" s="55">
        <v>4459656.03</v>
      </c>
      <c r="J51" s="49">
        <v>1410396.8</v>
      </c>
    </row>
    <row r="52" spans="1:10" x14ac:dyDescent="0.2">
      <c r="F52" s="49"/>
      <c r="G52" s="49"/>
      <c r="H52" s="49"/>
      <c r="I52" s="49"/>
      <c r="J52" s="49" t="s">
        <v>10</v>
      </c>
    </row>
    <row r="53" spans="1:10" x14ac:dyDescent="0.2">
      <c r="A53" s="47"/>
      <c r="B53" s="51" t="s">
        <v>17</v>
      </c>
      <c r="C53" s="47"/>
      <c r="D53" s="47"/>
      <c r="E53" s="47"/>
      <c r="F53" s="52">
        <v>10666714.470000001</v>
      </c>
      <c r="G53" s="52">
        <v>2114831.67</v>
      </c>
      <c r="H53" s="52">
        <v>2767331.67</v>
      </c>
      <c r="I53" s="52">
        <v>15548877.810000001</v>
      </c>
      <c r="J53" s="52">
        <v>4882163.34</v>
      </c>
    </row>
    <row r="54" spans="1:10" x14ac:dyDescent="0.2">
      <c r="F54" s="49"/>
      <c r="G54" s="49"/>
      <c r="H54" s="49"/>
      <c r="I54" s="49"/>
      <c r="J54" s="49" t="s">
        <v>10</v>
      </c>
    </row>
    <row r="55" spans="1:10" x14ac:dyDescent="0.2">
      <c r="A55" s="44" t="s">
        <v>24</v>
      </c>
      <c r="B55" s="44" t="s">
        <v>25</v>
      </c>
      <c r="C55" s="50">
        <v>0.6</v>
      </c>
      <c r="D55" s="50">
        <v>0.05</v>
      </c>
      <c r="E55" s="50">
        <v>0.35</v>
      </c>
      <c r="F55" s="49">
        <v>435000</v>
      </c>
      <c r="G55" s="49">
        <v>36250</v>
      </c>
      <c r="H55" s="49">
        <v>253750</v>
      </c>
      <c r="I55" s="49">
        <v>725000</v>
      </c>
      <c r="J55" s="49">
        <v>290000</v>
      </c>
    </row>
    <row r="56" spans="1:10" x14ac:dyDescent="0.2">
      <c r="C56" s="50">
        <v>0.7</v>
      </c>
      <c r="D56" s="50">
        <v>0.15</v>
      </c>
      <c r="E56" s="50">
        <v>0.15</v>
      </c>
      <c r="F56" s="49">
        <v>6257417.0499999998</v>
      </c>
      <c r="G56" s="49">
        <v>1340875.08</v>
      </c>
      <c r="H56" s="49">
        <v>1340875.08</v>
      </c>
      <c r="I56" s="49">
        <v>8939167.2100000009</v>
      </c>
      <c r="J56" s="49">
        <v>2681750.16</v>
      </c>
    </row>
    <row r="57" spans="1:10" x14ac:dyDescent="0.2">
      <c r="A57" s="53"/>
      <c r="B57" s="54" t="s">
        <v>9</v>
      </c>
      <c r="C57" s="53"/>
      <c r="D57" s="53"/>
      <c r="E57" s="53"/>
      <c r="F57" s="55">
        <v>6692417.0499999998</v>
      </c>
      <c r="G57" s="55">
        <v>1377125.08</v>
      </c>
      <c r="H57" s="55">
        <v>1594625.08</v>
      </c>
      <c r="I57" s="55">
        <v>9664167.2100000009</v>
      </c>
      <c r="J57" s="49">
        <v>2971750.16</v>
      </c>
    </row>
    <row r="58" spans="1:10" x14ac:dyDescent="0.2">
      <c r="F58" s="49"/>
      <c r="G58" s="49"/>
      <c r="H58" s="49"/>
      <c r="I58" s="49"/>
      <c r="J58" s="49" t="s">
        <v>10</v>
      </c>
    </row>
    <row r="59" spans="1:10" x14ac:dyDescent="0.2">
      <c r="A59" s="44" t="s">
        <v>10</v>
      </c>
      <c r="B59" s="44" t="s">
        <v>26</v>
      </c>
      <c r="C59" s="50">
        <v>0.6</v>
      </c>
      <c r="D59" s="50">
        <v>0.05</v>
      </c>
      <c r="E59" s="50">
        <v>0.35</v>
      </c>
      <c r="F59" s="49">
        <v>435000</v>
      </c>
      <c r="G59" s="49">
        <v>36250</v>
      </c>
      <c r="H59" s="49">
        <v>253750</v>
      </c>
      <c r="I59" s="49">
        <v>725000</v>
      </c>
      <c r="J59" s="49">
        <v>290000</v>
      </c>
    </row>
    <row r="60" spans="1:10" x14ac:dyDescent="0.2">
      <c r="C60" s="50">
        <v>0.7</v>
      </c>
      <c r="D60" s="50">
        <v>0.15</v>
      </c>
      <c r="E60" s="50">
        <v>0.15</v>
      </c>
      <c r="F60" s="49">
        <v>59459.75</v>
      </c>
      <c r="G60" s="49">
        <v>12741.38</v>
      </c>
      <c r="H60" s="49">
        <v>12741.38</v>
      </c>
      <c r="I60" s="49">
        <v>84942.5</v>
      </c>
      <c r="J60" s="49">
        <v>25482.76</v>
      </c>
    </row>
    <row r="61" spans="1:10" x14ac:dyDescent="0.2">
      <c r="A61" s="53"/>
      <c r="B61" s="54" t="s">
        <v>9</v>
      </c>
      <c r="C61" s="53"/>
      <c r="D61" s="53"/>
      <c r="E61" s="53"/>
      <c r="F61" s="55">
        <v>494459.75</v>
      </c>
      <c r="G61" s="55">
        <v>48991.38</v>
      </c>
      <c r="H61" s="55">
        <v>266491.38</v>
      </c>
      <c r="I61" s="55">
        <v>809942.5</v>
      </c>
      <c r="J61" s="49">
        <v>315482.76</v>
      </c>
    </row>
    <row r="62" spans="1:10" x14ac:dyDescent="0.2">
      <c r="F62" s="49"/>
      <c r="G62" s="49"/>
      <c r="H62" s="49"/>
      <c r="I62" s="49"/>
      <c r="J62" s="49" t="s">
        <v>10</v>
      </c>
    </row>
    <row r="63" spans="1:10" x14ac:dyDescent="0.2">
      <c r="A63" s="47"/>
      <c r="B63" s="51" t="s">
        <v>17</v>
      </c>
      <c r="C63" s="47"/>
      <c r="D63" s="47"/>
      <c r="E63" s="47"/>
      <c r="F63" s="52">
        <v>7186876.7999999998</v>
      </c>
      <c r="G63" s="52">
        <v>1426116.46</v>
      </c>
      <c r="H63" s="52">
        <v>1861116.46</v>
      </c>
      <c r="I63" s="52">
        <v>10474109.719999999</v>
      </c>
      <c r="J63" s="52">
        <v>3287232.92</v>
      </c>
    </row>
    <row r="64" spans="1:10" x14ac:dyDescent="0.2">
      <c r="F64" s="49"/>
      <c r="G64" s="49"/>
      <c r="H64" s="49"/>
      <c r="I64" s="49"/>
      <c r="J64" s="49" t="s">
        <v>10</v>
      </c>
    </row>
    <row r="65" spans="1:10" x14ac:dyDescent="0.2">
      <c r="A65" s="44" t="s">
        <v>27</v>
      </c>
      <c r="B65" s="44" t="s">
        <v>28</v>
      </c>
      <c r="C65" s="50">
        <v>0.6</v>
      </c>
      <c r="D65" s="50">
        <v>0.05</v>
      </c>
      <c r="E65" s="50">
        <v>0.35</v>
      </c>
      <c r="F65" s="49">
        <v>435000</v>
      </c>
      <c r="G65" s="49">
        <v>36250</v>
      </c>
      <c r="H65" s="49">
        <v>253750</v>
      </c>
      <c r="I65" s="49">
        <v>725000</v>
      </c>
      <c r="J65" s="49">
        <v>290000</v>
      </c>
    </row>
    <row r="66" spans="1:10" x14ac:dyDescent="0.2">
      <c r="C66" s="50">
        <v>0.7</v>
      </c>
      <c r="D66" s="50">
        <v>0.15</v>
      </c>
      <c r="E66" s="50">
        <v>0.15</v>
      </c>
      <c r="F66" s="49">
        <v>11611987.98</v>
      </c>
      <c r="G66" s="49">
        <v>2488283.14</v>
      </c>
      <c r="H66" s="49">
        <v>2488283.14</v>
      </c>
      <c r="I66" s="49">
        <v>16588554.260000002</v>
      </c>
      <c r="J66" s="49">
        <v>4976566.28</v>
      </c>
    </row>
    <row r="67" spans="1:10" x14ac:dyDescent="0.2">
      <c r="A67" s="47"/>
      <c r="B67" s="51" t="s">
        <v>9</v>
      </c>
      <c r="C67" s="47"/>
      <c r="D67" s="47"/>
      <c r="E67" s="47"/>
      <c r="F67" s="52">
        <v>12046987.98</v>
      </c>
      <c r="G67" s="52">
        <v>2524533.14</v>
      </c>
      <c r="H67" s="52">
        <v>2742033.14</v>
      </c>
      <c r="I67" s="52">
        <v>17313554.260000002</v>
      </c>
      <c r="J67" s="52">
        <v>5266566.28</v>
      </c>
    </row>
    <row r="71" spans="1:10" x14ac:dyDescent="0.2">
      <c r="B71" s="44" t="s">
        <v>42</v>
      </c>
    </row>
    <row r="72" spans="1:10" x14ac:dyDescent="0.2">
      <c r="C72" s="45" t="s">
        <v>0</v>
      </c>
      <c r="D72" s="45" t="s">
        <v>1</v>
      </c>
      <c r="E72" s="45" t="s">
        <v>2</v>
      </c>
      <c r="F72" s="45" t="s">
        <v>3</v>
      </c>
      <c r="G72" s="45" t="s">
        <v>4</v>
      </c>
    </row>
    <row r="73" spans="1:10" x14ac:dyDescent="0.2">
      <c r="C73" s="45" t="s">
        <v>6</v>
      </c>
      <c r="D73" s="45" t="s">
        <v>6</v>
      </c>
      <c r="E73" s="45" t="s">
        <v>6</v>
      </c>
      <c r="F73" s="45" t="s">
        <v>6</v>
      </c>
      <c r="G73" s="45" t="s">
        <v>6</v>
      </c>
    </row>
    <row r="74" spans="1:10" x14ac:dyDescent="0.2">
      <c r="B74" s="44" t="s">
        <v>29</v>
      </c>
      <c r="C74" s="56">
        <v>0</v>
      </c>
      <c r="D74" s="56">
        <v>0</v>
      </c>
      <c r="E74" s="56">
        <v>0</v>
      </c>
      <c r="F74" s="56">
        <v>0</v>
      </c>
      <c r="G74" s="56">
        <v>0</v>
      </c>
    </row>
    <row r="75" spans="1:10" x14ac:dyDescent="0.2">
      <c r="B75" s="44" t="s">
        <v>30</v>
      </c>
      <c r="C75" s="56">
        <v>4637600</v>
      </c>
      <c r="D75" s="56">
        <v>936807</v>
      </c>
      <c r="E75" s="56">
        <v>1154307</v>
      </c>
      <c r="F75" s="56">
        <v>6728714</v>
      </c>
      <c r="G75" s="56">
        <v>2091114</v>
      </c>
    </row>
    <row r="76" spans="1:10" x14ac:dyDescent="0.2">
      <c r="B76" s="44" t="s">
        <v>31</v>
      </c>
      <c r="C76" s="56">
        <v>5312828</v>
      </c>
      <c r="D76" s="56">
        <v>1081499</v>
      </c>
      <c r="E76" s="56">
        <v>1298999</v>
      </c>
      <c r="F76" s="56">
        <v>7693326</v>
      </c>
      <c r="G76" s="56">
        <v>2380498</v>
      </c>
    </row>
    <row r="77" spans="1:10" x14ac:dyDescent="0.2">
      <c r="B77" s="44" t="s">
        <v>32</v>
      </c>
      <c r="C77" s="56">
        <v>4740757</v>
      </c>
      <c r="D77" s="56">
        <v>958912</v>
      </c>
      <c r="E77" s="56">
        <v>1176412</v>
      </c>
      <c r="F77" s="56">
        <v>6876081</v>
      </c>
      <c r="G77" s="56">
        <v>2135324</v>
      </c>
    </row>
    <row r="78" spans="1:10" x14ac:dyDescent="0.2">
      <c r="B78" s="44" t="s">
        <v>33</v>
      </c>
      <c r="C78" s="56">
        <v>3726394</v>
      </c>
      <c r="D78" s="56">
        <v>721193</v>
      </c>
      <c r="E78" s="56">
        <v>1016415</v>
      </c>
      <c r="F78" s="56">
        <v>5464002</v>
      </c>
      <c r="G78" s="56">
        <v>1737608</v>
      </c>
    </row>
    <row r="79" spans="1:10" x14ac:dyDescent="0.2">
      <c r="B79" s="44" t="s">
        <v>34</v>
      </c>
      <c r="C79" s="56">
        <v>3971009</v>
      </c>
      <c r="D79" s="56">
        <v>793966</v>
      </c>
      <c r="E79" s="56">
        <v>1011466</v>
      </c>
      <c r="F79" s="56">
        <v>5776441</v>
      </c>
      <c r="G79" s="56">
        <v>1805432</v>
      </c>
    </row>
    <row r="80" spans="1:10" x14ac:dyDescent="0.2">
      <c r="B80" s="44" t="s">
        <v>35</v>
      </c>
      <c r="C80" s="56">
        <v>10666714</v>
      </c>
      <c r="D80" s="56">
        <v>2114832</v>
      </c>
      <c r="E80" s="56">
        <v>2767332</v>
      </c>
      <c r="F80" s="56">
        <v>15548878</v>
      </c>
      <c r="G80" s="56">
        <v>4882164</v>
      </c>
    </row>
    <row r="81" spans="2:8" x14ac:dyDescent="0.2">
      <c r="B81" s="44" t="s">
        <v>36</v>
      </c>
      <c r="C81" s="56">
        <v>7186877</v>
      </c>
      <c r="D81" s="56">
        <v>1426117</v>
      </c>
      <c r="E81" s="56">
        <v>1861116</v>
      </c>
      <c r="F81" s="56">
        <v>10474110</v>
      </c>
      <c r="G81" s="56">
        <v>3287233</v>
      </c>
    </row>
    <row r="82" spans="2:8" x14ac:dyDescent="0.2">
      <c r="B82" s="44" t="s">
        <v>37</v>
      </c>
      <c r="C82" s="56">
        <v>12046988</v>
      </c>
      <c r="D82" s="56">
        <v>2524533</v>
      </c>
      <c r="E82" s="56">
        <v>2742033</v>
      </c>
      <c r="F82" s="56">
        <v>17313554</v>
      </c>
      <c r="G82" s="56">
        <v>5266566</v>
      </c>
    </row>
    <row r="83" spans="2:8" x14ac:dyDescent="0.2">
      <c r="C83" s="56"/>
      <c r="D83" s="56"/>
      <c r="E83" s="56"/>
      <c r="F83" s="56"/>
      <c r="G83" s="56"/>
    </row>
    <row r="84" spans="2:8" x14ac:dyDescent="0.2">
      <c r="B84" s="44" t="s">
        <v>3</v>
      </c>
      <c r="C84" s="56">
        <v>52289167</v>
      </c>
      <c r="D84" s="56">
        <v>10557859</v>
      </c>
      <c r="E84" s="56">
        <v>13028080</v>
      </c>
      <c r="F84" s="56">
        <v>75875106</v>
      </c>
      <c r="G84" s="56">
        <v>23585939</v>
      </c>
      <c r="H84" s="56">
        <f>C84+D84+E84</f>
        <v>75875106</v>
      </c>
    </row>
    <row r="85" spans="2:8" x14ac:dyDescent="0.2">
      <c r="C85" s="56"/>
      <c r="D85" s="56"/>
      <c r="E85" s="56"/>
      <c r="F85" s="56"/>
      <c r="G85" s="56"/>
    </row>
    <row r="86" spans="2:8" x14ac:dyDescent="0.2">
      <c r="C86" s="56"/>
      <c r="D86" s="56">
        <v>23585939</v>
      </c>
      <c r="E86" s="56"/>
      <c r="F86" s="56"/>
      <c r="G86" s="56"/>
    </row>
    <row r="88" spans="2:8" x14ac:dyDescent="0.2">
      <c r="B88" s="44" t="s">
        <v>44</v>
      </c>
    </row>
    <row r="89" spans="2:8" x14ac:dyDescent="0.2">
      <c r="C89" s="45" t="s">
        <v>0</v>
      </c>
      <c r="D89" s="45" t="s">
        <v>1</v>
      </c>
      <c r="E89" s="45" t="s">
        <v>2</v>
      </c>
      <c r="F89" s="45" t="s">
        <v>3</v>
      </c>
      <c r="G89" s="45" t="s">
        <v>4</v>
      </c>
    </row>
    <row r="90" spans="2:8" x14ac:dyDescent="0.2">
      <c r="C90" s="45" t="s">
        <v>6</v>
      </c>
      <c r="D90" s="45" t="s">
        <v>6</v>
      </c>
      <c r="E90" s="45" t="s">
        <v>6</v>
      </c>
      <c r="F90" s="45" t="s">
        <v>6</v>
      </c>
      <c r="G90" s="45" t="s">
        <v>6</v>
      </c>
    </row>
    <row r="91" spans="2:8" x14ac:dyDescent="0.2">
      <c r="B91" s="44" t="s">
        <v>29</v>
      </c>
      <c r="C91" s="56">
        <v>0</v>
      </c>
      <c r="D91" s="56">
        <v>0</v>
      </c>
      <c r="E91" s="56">
        <v>0</v>
      </c>
      <c r="F91" s="56">
        <v>0</v>
      </c>
      <c r="G91" s="56">
        <v>0</v>
      </c>
    </row>
    <row r="92" spans="2:8" x14ac:dyDescent="0.2">
      <c r="B92" s="44" t="s">
        <v>30</v>
      </c>
      <c r="C92" s="56">
        <v>-8305847</v>
      </c>
      <c r="D92" s="56">
        <v>-1779824</v>
      </c>
      <c r="E92" s="56">
        <v>-1779824</v>
      </c>
      <c r="F92" s="56">
        <v>-11865495</v>
      </c>
      <c r="G92" s="56">
        <v>-3559648</v>
      </c>
    </row>
    <row r="93" spans="2:8" x14ac:dyDescent="0.2">
      <c r="B93" s="44" t="s">
        <v>31</v>
      </c>
      <c r="C93" s="56">
        <v>-12950572</v>
      </c>
      <c r="D93" s="56">
        <v>-2775123</v>
      </c>
      <c r="E93" s="56">
        <v>-2775123</v>
      </c>
      <c r="F93" s="56">
        <v>-18500818</v>
      </c>
      <c r="G93" s="56">
        <v>-5550246</v>
      </c>
    </row>
    <row r="94" spans="2:8" x14ac:dyDescent="0.2">
      <c r="B94" s="44" t="s">
        <v>32</v>
      </c>
      <c r="C94" s="56">
        <v>-8985140</v>
      </c>
      <c r="D94" s="56">
        <v>-1925387</v>
      </c>
      <c r="E94" s="56">
        <v>-1925387</v>
      </c>
      <c r="F94" s="56">
        <v>-12835914</v>
      </c>
      <c r="G94" s="56">
        <v>-3850774</v>
      </c>
    </row>
    <row r="95" spans="2:8" x14ac:dyDescent="0.2">
      <c r="B95" s="44" t="s">
        <v>33</v>
      </c>
      <c r="C95" s="56">
        <v>-5106480</v>
      </c>
      <c r="D95" s="56">
        <v>-1066081</v>
      </c>
      <c r="E95" s="56">
        <v>-1173618</v>
      </c>
      <c r="F95" s="56">
        <v>-7346179</v>
      </c>
      <c r="G95" s="56">
        <v>-2239699</v>
      </c>
    </row>
    <row r="96" spans="2:8" x14ac:dyDescent="0.2">
      <c r="B96" s="44" t="s">
        <v>34</v>
      </c>
      <c r="C96" s="56">
        <v>-6929706</v>
      </c>
      <c r="D96" s="56">
        <v>-1484937</v>
      </c>
      <c r="E96" s="56">
        <v>-1484937</v>
      </c>
      <c r="F96" s="56">
        <v>-9899580</v>
      </c>
      <c r="G96" s="56">
        <v>-2969874</v>
      </c>
    </row>
    <row r="97" spans="1:7" x14ac:dyDescent="0.2">
      <c r="B97" s="44" t="s">
        <v>35</v>
      </c>
      <c r="C97" s="56">
        <v>-14440623</v>
      </c>
      <c r="D97" s="56">
        <v>-3094419</v>
      </c>
      <c r="E97" s="56">
        <v>-3094419</v>
      </c>
      <c r="F97" s="56">
        <v>-20629461</v>
      </c>
      <c r="G97" s="56">
        <v>-6188838</v>
      </c>
    </row>
    <row r="98" spans="1:7" x14ac:dyDescent="0.2">
      <c r="B98" s="44" t="s">
        <v>36</v>
      </c>
      <c r="C98" s="56">
        <v>-11648332</v>
      </c>
      <c r="D98" s="56">
        <v>-2496071.11</v>
      </c>
      <c r="E98" s="56">
        <v>-2496071.11</v>
      </c>
      <c r="F98" s="56">
        <v>-16640474.219999999</v>
      </c>
      <c r="G98" s="56">
        <v>-4992142.22</v>
      </c>
    </row>
    <row r="99" spans="1:7" x14ac:dyDescent="0.2">
      <c r="B99" s="44" t="s">
        <v>37</v>
      </c>
      <c r="C99" s="56">
        <v>-19551111</v>
      </c>
      <c r="D99" s="56">
        <v>-4189524</v>
      </c>
      <c r="E99" s="56">
        <v>-4189524</v>
      </c>
      <c r="F99" s="56">
        <v>-27930159</v>
      </c>
      <c r="G99" s="56">
        <v>-8379048</v>
      </c>
    </row>
    <row r="100" spans="1:7" x14ac:dyDescent="0.2">
      <c r="C100" s="56"/>
      <c r="D100" s="56"/>
      <c r="E100" s="56"/>
      <c r="F100" s="56"/>
      <c r="G100" s="56"/>
    </row>
    <row r="101" spans="1:7" x14ac:dyDescent="0.2">
      <c r="B101" s="44" t="s">
        <v>3</v>
      </c>
      <c r="C101" s="56">
        <v>-87917811</v>
      </c>
      <c r="D101" s="56">
        <v>-18811366.109999999</v>
      </c>
      <c r="E101" s="56">
        <v>-18918903.109999999</v>
      </c>
      <c r="F101" s="56">
        <v>-125648080.22</v>
      </c>
      <c r="G101" s="56">
        <v>-37730269.219999999</v>
      </c>
    </row>
    <row r="102" spans="1:7" x14ac:dyDescent="0.2">
      <c r="C102" s="56"/>
      <c r="D102" s="56"/>
      <c r="E102" s="56"/>
      <c r="F102" s="56"/>
      <c r="G102" s="56"/>
    </row>
    <row r="103" spans="1:7" x14ac:dyDescent="0.2">
      <c r="C103" s="56"/>
      <c r="D103" s="56">
        <v>-37730269.219999999</v>
      </c>
      <c r="E103" s="56"/>
      <c r="F103" s="56"/>
      <c r="G103" s="56"/>
    </row>
    <row r="105" spans="1:7" x14ac:dyDescent="0.2">
      <c r="A105" s="58" t="s">
        <v>43</v>
      </c>
      <c r="C105" s="58"/>
      <c r="D105" s="58"/>
      <c r="E105" s="58"/>
      <c r="F105" s="58"/>
      <c r="G105" s="58"/>
    </row>
    <row r="106" spans="1:7" x14ac:dyDescent="0.2">
      <c r="B106" s="58"/>
      <c r="C106" s="59" t="s">
        <v>0</v>
      </c>
      <c r="D106" s="59" t="s">
        <v>1</v>
      </c>
      <c r="E106" s="59" t="s">
        <v>2</v>
      </c>
      <c r="F106" s="59" t="s">
        <v>3</v>
      </c>
      <c r="G106" s="59" t="s">
        <v>4</v>
      </c>
    </row>
    <row r="107" spans="1:7" x14ac:dyDescent="0.2">
      <c r="B107" s="58"/>
      <c r="C107" s="59" t="s">
        <v>6</v>
      </c>
      <c r="D107" s="59" t="s">
        <v>6</v>
      </c>
      <c r="E107" s="59" t="s">
        <v>6</v>
      </c>
      <c r="F107" s="59" t="s">
        <v>6</v>
      </c>
      <c r="G107" s="59" t="s">
        <v>6</v>
      </c>
    </row>
    <row r="108" spans="1:7" x14ac:dyDescent="0.2">
      <c r="B108" s="58" t="s">
        <v>29</v>
      </c>
      <c r="C108" s="60">
        <v>0</v>
      </c>
      <c r="D108" s="60">
        <v>0</v>
      </c>
      <c r="E108" s="60">
        <v>0</v>
      </c>
      <c r="F108" s="60">
        <v>0</v>
      </c>
      <c r="G108" s="60">
        <v>0</v>
      </c>
    </row>
    <row r="109" spans="1:7" x14ac:dyDescent="0.2">
      <c r="B109" s="58" t="s">
        <v>30</v>
      </c>
      <c r="C109" s="60">
        <v>-3668247</v>
      </c>
      <c r="D109" s="60">
        <v>-843017</v>
      </c>
      <c r="E109" s="60">
        <v>-625517</v>
      </c>
      <c r="F109" s="60">
        <v>-5136781</v>
      </c>
      <c r="G109" s="60">
        <v>-1468534</v>
      </c>
    </row>
    <row r="110" spans="1:7" x14ac:dyDescent="0.2">
      <c r="B110" s="58" t="s">
        <v>31</v>
      </c>
      <c r="C110" s="60">
        <v>-7637744</v>
      </c>
      <c r="D110" s="60">
        <v>-1693624</v>
      </c>
      <c r="E110" s="60">
        <v>-1476124</v>
      </c>
      <c r="F110" s="60">
        <v>-10807492</v>
      </c>
      <c r="G110" s="60">
        <v>-3169748</v>
      </c>
    </row>
    <row r="111" spans="1:7" x14ac:dyDescent="0.2">
      <c r="B111" s="58" t="s">
        <v>32</v>
      </c>
      <c r="C111" s="60">
        <v>-4244383</v>
      </c>
      <c r="D111" s="60">
        <v>-966475</v>
      </c>
      <c r="E111" s="60">
        <v>-748975</v>
      </c>
      <c r="F111" s="60">
        <v>-5959833</v>
      </c>
      <c r="G111" s="60">
        <v>-1715450</v>
      </c>
    </row>
    <row r="112" spans="1:7" x14ac:dyDescent="0.2">
      <c r="B112" s="58" t="s">
        <v>33</v>
      </c>
      <c r="C112" s="60">
        <v>-1380086</v>
      </c>
      <c r="D112" s="60">
        <v>-344888</v>
      </c>
      <c r="E112" s="60">
        <v>-157203</v>
      </c>
      <c r="F112" s="60">
        <v>-1882177</v>
      </c>
      <c r="G112" s="60">
        <v>-502091</v>
      </c>
    </row>
    <row r="113" spans="2:7" x14ac:dyDescent="0.2">
      <c r="B113" s="58" t="s">
        <v>34</v>
      </c>
      <c r="C113" s="60">
        <v>-2958697</v>
      </c>
      <c r="D113" s="60">
        <v>-690971</v>
      </c>
      <c r="E113" s="60">
        <v>-473471</v>
      </c>
      <c r="F113" s="60">
        <v>-4123139</v>
      </c>
      <c r="G113" s="60">
        <v>-1164442</v>
      </c>
    </row>
    <row r="114" spans="2:7" x14ac:dyDescent="0.2">
      <c r="B114" s="58" t="s">
        <v>35</v>
      </c>
      <c r="C114" s="60">
        <v>-3773909</v>
      </c>
      <c r="D114" s="60">
        <v>-979587</v>
      </c>
      <c r="E114" s="60">
        <v>-327087</v>
      </c>
      <c r="F114" s="60">
        <v>-5080583</v>
      </c>
      <c r="G114" s="60">
        <v>-1306674</v>
      </c>
    </row>
    <row r="115" spans="2:7" x14ac:dyDescent="0.2">
      <c r="B115" s="58" t="s">
        <v>36</v>
      </c>
      <c r="C115" s="60">
        <v>-4461455</v>
      </c>
      <c r="D115" s="60">
        <v>-1069954.1100000001</v>
      </c>
      <c r="E115" s="60">
        <v>-634955.11</v>
      </c>
      <c r="F115" s="60">
        <v>-6166364.2199999988</v>
      </c>
      <c r="G115" s="60">
        <v>-1704909.22</v>
      </c>
    </row>
    <row r="116" spans="2:7" x14ac:dyDescent="0.2">
      <c r="B116" s="58" t="s">
        <v>37</v>
      </c>
      <c r="C116" s="60">
        <v>-7504123</v>
      </c>
      <c r="D116" s="60">
        <v>-1664991</v>
      </c>
      <c r="E116" s="60">
        <v>-1447491</v>
      </c>
      <c r="F116" s="60">
        <v>-10616605</v>
      </c>
      <c r="G116" s="60">
        <v>-3112482</v>
      </c>
    </row>
    <row r="117" spans="2:7" x14ac:dyDescent="0.2">
      <c r="B117" s="58"/>
      <c r="C117" s="60"/>
      <c r="D117" s="60"/>
      <c r="E117" s="60"/>
      <c r="F117" s="60">
        <v>-49772974.219999999</v>
      </c>
      <c r="G117" s="60"/>
    </row>
    <row r="118" spans="2:7" x14ac:dyDescent="0.2">
      <c r="B118" s="58" t="s">
        <v>3</v>
      </c>
      <c r="C118" s="60">
        <v>-35628644</v>
      </c>
      <c r="D118" s="60">
        <v>-8253507.1099999994</v>
      </c>
      <c r="E118" s="60">
        <v>-5890823.1099999994</v>
      </c>
      <c r="F118" s="60">
        <v>-49772974.219999999</v>
      </c>
      <c r="G118" s="60">
        <v>-14144330.219999999</v>
      </c>
    </row>
    <row r="119" spans="2:7" x14ac:dyDescent="0.2">
      <c r="B119" s="58"/>
      <c r="C119" s="60"/>
      <c r="D119" s="60"/>
      <c r="E119" s="60"/>
      <c r="F119" s="60"/>
      <c r="G119" s="60"/>
    </row>
    <row r="120" spans="2:7" x14ac:dyDescent="0.2">
      <c r="B120" s="58"/>
      <c r="C120" s="60"/>
      <c r="D120" s="60">
        <v>-14144330.219999999</v>
      </c>
      <c r="E120" s="60"/>
      <c r="F120" s="60"/>
      <c r="G120" s="60"/>
    </row>
  </sheetData>
  <phoneticPr fontId="2" type="noConversion"/>
  <printOptions gridLines="1" gridLinesSet="0"/>
  <pageMargins left="0.62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>&amp;LSPIELBANKABGABE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/>
  </sheetViews>
  <sheetFormatPr baseColWidth="10" defaultRowHeight="12.75" x14ac:dyDescent="0.2"/>
  <cols>
    <col min="1" max="1" width="3.7109375" style="30" customWidth="1"/>
    <col min="2" max="2" width="16.7109375" style="30" customWidth="1"/>
    <col min="3" max="4" width="13.7109375" style="30" customWidth="1"/>
    <col min="5" max="5" width="13.85546875" style="30" customWidth="1"/>
    <col min="6" max="6" width="15.28515625" style="30" customWidth="1"/>
    <col min="7" max="10" width="13.7109375" style="30" customWidth="1"/>
    <col min="11" max="16384" width="11.42578125" style="39"/>
  </cols>
  <sheetData>
    <row r="1" spans="1:10" x14ac:dyDescent="0.2">
      <c r="A1" s="15" t="s">
        <v>45</v>
      </c>
    </row>
    <row r="3" spans="1:10" x14ac:dyDescent="0.2">
      <c r="C3" s="31" t="s">
        <v>0</v>
      </c>
      <c r="D3" s="31" t="s">
        <v>1</v>
      </c>
      <c r="E3" s="31" t="s">
        <v>2</v>
      </c>
      <c r="F3" s="31" t="s">
        <v>0</v>
      </c>
      <c r="G3" s="31" t="s">
        <v>1</v>
      </c>
      <c r="H3" s="31" t="s">
        <v>2</v>
      </c>
      <c r="I3" s="32" t="s">
        <v>3</v>
      </c>
      <c r="J3" s="31" t="s">
        <v>4</v>
      </c>
    </row>
    <row r="4" spans="1:10" x14ac:dyDescent="0.2">
      <c r="C4" s="31" t="s">
        <v>5</v>
      </c>
      <c r="D4" s="31" t="s">
        <v>5</v>
      </c>
      <c r="E4" s="31" t="s">
        <v>5</v>
      </c>
      <c r="F4" s="31" t="s">
        <v>6</v>
      </c>
      <c r="G4" s="31" t="s">
        <v>6</v>
      </c>
      <c r="H4" s="31" t="s">
        <v>6</v>
      </c>
      <c r="I4" s="31" t="s">
        <v>6</v>
      </c>
      <c r="J4" s="31" t="s">
        <v>6</v>
      </c>
    </row>
    <row r="5" spans="1:10" x14ac:dyDescent="0.2">
      <c r="A5" s="33"/>
      <c r="B5" s="33"/>
      <c r="C5" s="34"/>
      <c r="D5" s="34"/>
      <c r="E5" s="34"/>
      <c r="F5" s="34"/>
      <c r="G5" s="34"/>
      <c r="H5" s="34"/>
      <c r="I5" s="34"/>
      <c r="J5" s="33"/>
    </row>
    <row r="7" spans="1:10" x14ac:dyDescent="0.2">
      <c r="A7" s="30" t="s">
        <v>7</v>
      </c>
      <c r="B7" s="30" t="s">
        <v>8</v>
      </c>
      <c r="C7" s="35">
        <v>0.6</v>
      </c>
      <c r="D7" s="35">
        <v>0.05</v>
      </c>
      <c r="E7" s="35">
        <v>0.35</v>
      </c>
      <c r="F7" s="36">
        <f>ROUND(I7*C7,0)</f>
        <v>435000</v>
      </c>
      <c r="G7" s="36">
        <f>ROUND(I7*D7,0)</f>
        <v>36250</v>
      </c>
      <c r="H7" s="36">
        <f>ROUND(I7*E7,0)</f>
        <v>253750</v>
      </c>
      <c r="I7" s="36">
        <f>IF(I9&gt;725000,725000,I9)</f>
        <v>725000</v>
      </c>
      <c r="J7" s="36">
        <f>SUM(G7:H7)</f>
        <v>290000</v>
      </c>
    </row>
    <row r="8" spans="1:10" x14ac:dyDescent="0.2">
      <c r="C8" s="35">
        <v>0.7</v>
      </c>
      <c r="D8" s="35">
        <v>0.15</v>
      </c>
      <c r="E8" s="35">
        <v>0.15</v>
      </c>
      <c r="F8" s="36">
        <f>ROUND(I8*C8,2)</f>
        <v>3736019.89</v>
      </c>
      <c r="G8" s="36">
        <f>ROUND(I8*D8,2)</f>
        <v>800575.69</v>
      </c>
      <c r="H8" s="36">
        <f>ROUND(I8*E8,2)</f>
        <v>800575.69</v>
      </c>
      <c r="I8" s="36">
        <f>IF(I9-725000&gt;0,I9-725000,0)</f>
        <v>5337171.2699999996</v>
      </c>
      <c r="J8" s="36">
        <f>SUM(G8:H8)</f>
        <v>1601151.38</v>
      </c>
    </row>
    <row r="9" spans="1:10" x14ac:dyDescent="0.2">
      <c r="A9" s="33"/>
      <c r="B9" s="37" t="s">
        <v>9</v>
      </c>
      <c r="C9" s="33"/>
      <c r="D9" s="33"/>
      <c r="E9" s="33"/>
      <c r="F9" s="38">
        <f>SUM(F7:F8)</f>
        <v>4171019.89</v>
      </c>
      <c r="G9" s="38">
        <f>SUM(G7:G8)</f>
        <v>836825.69</v>
      </c>
      <c r="H9" s="38">
        <f>SUM(H7:H8)</f>
        <v>1054325.69</v>
      </c>
      <c r="I9" s="38">
        <v>6062171.2699999996</v>
      </c>
      <c r="J9" s="38">
        <f>SUM(G9:H9)</f>
        <v>1891151.38</v>
      </c>
    </row>
    <row r="10" spans="1:10" x14ac:dyDescent="0.2">
      <c r="F10" s="36"/>
      <c r="G10" s="36"/>
      <c r="H10" s="36"/>
      <c r="I10" s="36"/>
      <c r="J10" s="36" t="s">
        <v>10</v>
      </c>
    </row>
    <row r="11" spans="1:10" x14ac:dyDescent="0.2">
      <c r="A11" s="30" t="s">
        <v>11</v>
      </c>
      <c r="B11" s="30" t="s">
        <v>12</v>
      </c>
      <c r="C11" s="35">
        <v>0.6</v>
      </c>
      <c r="D11" s="35">
        <v>0.05</v>
      </c>
      <c r="E11" s="35">
        <v>0.35</v>
      </c>
      <c r="F11" s="36">
        <f>ROUND(I11*C11,0)</f>
        <v>435000</v>
      </c>
      <c r="G11" s="36">
        <f>ROUND(I11*D11,0)</f>
        <v>36250</v>
      </c>
      <c r="H11" s="36">
        <f>ROUND(I11*E11,0)</f>
        <v>253750</v>
      </c>
      <c r="I11" s="36">
        <f>IF(I13&gt;725000,725000,I13)</f>
        <v>725000</v>
      </c>
      <c r="J11" s="36">
        <f>SUM(G11:H11)</f>
        <v>290000</v>
      </c>
    </row>
    <row r="12" spans="1:10" x14ac:dyDescent="0.2">
      <c r="C12" s="35">
        <v>0.7</v>
      </c>
      <c r="D12" s="35">
        <v>0.15</v>
      </c>
      <c r="E12" s="35">
        <v>0.15</v>
      </c>
      <c r="F12" s="36">
        <f>ROUND(I12*C12,2)</f>
        <v>4427635.8099999996</v>
      </c>
      <c r="G12" s="36">
        <f>ROUND(I12*D12,2)</f>
        <v>948779.1</v>
      </c>
      <c r="H12" s="36">
        <f>ROUND(I12*E12,2)</f>
        <v>948779.1</v>
      </c>
      <c r="I12" s="36">
        <f>IF(I13-725000&gt;0,I13-725000,0)</f>
        <v>6325194.0199999996</v>
      </c>
      <c r="J12" s="36">
        <f>SUM(G12:H12)</f>
        <v>1897558.2</v>
      </c>
    </row>
    <row r="13" spans="1:10" x14ac:dyDescent="0.2">
      <c r="A13" s="33"/>
      <c r="B13" s="37" t="s">
        <v>9</v>
      </c>
      <c r="C13" s="33"/>
      <c r="D13" s="33"/>
      <c r="E13" s="33"/>
      <c r="F13" s="38">
        <f>SUM(F11:F12)</f>
        <v>4862635.8099999996</v>
      </c>
      <c r="G13" s="38">
        <f>SUM(G11:G12)</f>
        <v>985029.1</v>
      </c>
      <c r="H13" s="38">
        <f>SUM(H11:H12)</f>
        <v>1202529.1000000001</v>
      </c>
      <c r="I13" s="38">
        <v>7050194.0199999996</v>
      </c>
      <c r="J13" s="38">
        <f>SUM(G13:H13)</f>
        <v>2187558.2000000002</v>
      </c>
    </row>
    <row r="14" spans="1:10" x14ac:dyDescent="0.2">
      <c r="F14" s="36"/>
      <c r="G14" s="36"/>
      <c r="H14" s="36"/>
      <c r="I14" s="36"/>
      <c r="J14" s="36" t="s">
        <v>10</v>
      </c>
    </row>
    <row r="15" spans="1:10" x14ac:dyDescent="0.2">
      <c r="A15" s="30" t="s">
        <v>13</v>
      </c>
      <c r="B15" s="30" t="s">
        <v>14</v>
      </c>
      <c r="C15" s="35">
        <v>0.6</v>
      </c>
      <c r="D15" s="35">
        <v>0.05</v>
      </c>
      <c r="E15" s="35">
        <v>0.35</v>
      </c>
      <c r="F15" s="36">
        <f>ROUND(I15*C15,0)</f>
        <v>435000</v>
      </c>
      <c r="G15" s="36">
        <f>ROUND(I15*D15,0)</f>
        <v>36250</v>
      </c>
      <c r="H15" s="36">
        <f>ROUND(I15*E15,0)</f>
        <v>253750</v>
      </c>
      <c r="I15" s="36">
        <f>IF(I17&gt;725000,725000,I17)</f>
        <v>725000</v>
      </c>
      <c r="J15" s="36">
        <f>SUM(G15:H15)</f>
        <v>290000</v>
      </c>
    </row>
    <row r="16" spans="1:10" x14ac:dyDescent="0.2">
      <c r="C16" s="35">
        <v>0.7</v>
      </c>
      <c r="D16" s="35">
        <v>0.15</v>
      </c>
      <c r="E16" s="35">
        <v>0.15</v>
      </c>
      <c r="F16" s="36">
        <f>ROUND(I16*C16,2)</f>
        <v>3855867.65</v>
      </c>
      <c r="G16" s="36">
        <f>ROUND(I16*D16,2)</f>
        <v>826257.35</v>
      </c>
      <c r="H16" s="36">
        <f>ROUND(I16*E16,2)</f>
        <v>826257.35</v>
      </c>
      <c r="I16" s="36">
        <f>IF(I17-725000&gt;0,I17-725000,0)</f>
        <v>5508382.3600000003</v>
      </c>
      <c r="J16" s="36">
        <f>SUM(G16:H16)</f>
        <v>1652514.7</v>
      </c>
    </row>
    <row r="17" spans="1:10" ht="12.75" customHeight="1" x14ac:dyDescent="0.2">
      <c r="A17" s="33"/>
      <c r="B17" s="37" t="s">
        <v>9</v>
      </c>
      <c r="C17" s="33"/>
      <c r="D17" s="33"/>
      <c r="E17" s="33"/>
      <c r="F17" s="38">
        <f>SUM(F15:F16)</f>
        <v>4290867.6500000004</v>
      </c>
      <c r="G17" s="38">
        <f>SUM(G15:G16)</f>
        <v>862507.35</v>
      </c>
      <c r="H17" s="38">
        <f>SUM(H15:H16)</f>
        <v>1080007.3500000001</v>
      </c>
      <c r="I17" s="38">
        <v>6233382.3600000003</v>
      </c>
      <c r="J17" s="38">
        <f>SUM(G17:H17)</f>
        <v>1942514.7000000002</v>
      </c>
    </row>
    <row r="18" spans="1:10" x14ac:dyDescent="0.2">
      <c r="F18" s="36"/>
      <c r="G18" s="36"/>
      <c r="H18" s="36"/>
      <c r="I18" s="36"/>
      <c r="J18" s="36" t="s">
        <v>10</v>
      </c>
    </row>
    <row r="19" spans="1:10" x14ac:dyDescent="0.2">
      <c r="A19" s="30" t="s">
        <v>15</v>
      </c>
      <c r="B19" s="30" t="s">
        <v>16</v>
      </c>
      <c r="C19" s="35">
        <v>0.6</v>
      </c>
      <c r="D19" s="35">
        <v>0.05</v>
      </c>
      <c r="E19" s="35">
        <v>0.35</v>
      </c>
      <c r="F19" s="36">
        <f>ROUND(I19*C19,2)</f>
        <v>142875.47</v>
      </c>
      <c r="G19" s="36">
        <f>ROUND(I19*D19,2)</f>
        <v>11906.29</v>
      </c>
      <c r="H19" s="36">
        <f>ROUND(I19*E19,2)</f>
        <v>83344.02</v>
      </c>
      <c r="I19" s="36">
        <f>IF(I21&gt;725000,725000,I21)</f>
        <v>238125.78</v>
      </c>
      <c r="J19" s="36">
        <f>SUM(G19:H19)</f>
        <v>95250.31</v>
      </c>
    </row>
    <row r="20" spans="1:10" x14ac:dyDescent="0.2">
      <c r="C20" s="35">
        <v>0.7</v>
      </c>
      <c r="D20" s="35">
        <v>0.15</v>
      </c>
      <c r="E20" s="35">
        <v>0.15</v>
      </c>
      <c r="F20" s="36">
        <f>ROUND(I20*C20,0)</f>
        <v>0</v>
      </c>
      <c r="G20" s="36">
        <f>ROUND(I20*D20,0)</f>
        <v>0</v>
      </c>
      <c r="H20" s="36">
        <f>ROUND(I20*E20,0)</f>
        <v>0</v>
      </c>
      <c r="I20" s="36">
        <f>IF(I21-725000&gt;0,I21-725000,0)</f>
        <v>0</v>
      </c>
      <c r="J20" s="36">
        <f>SUM(G20:H20)</f>
        <v>0</v>
      </c>
    </row>
    <row r="21" spans="1:10" x14ac:dyDescent="0.2">
      <c r="A21" s="39"/>
      <c r="B21" s="40" t="s">
        <v>9</v>
      </c>
      <c r="C21" s="39"/>
      <c r="D21" s="39"/>
      <c r="E21" s="39"/>
      <c r="F21" s="41">
        <f>SUM(F19:F20)</f>
        <v>142875.47</v>
      </c>
      <c r="G21" s="41">
        <f>SUM(G19:G20)</f>
        <v>11906.29</v>
      </c>
      <c r="H21" s="41">
        <f>SUM(H19:H20)</f>
        <v>83344.02</v>
      </c>
      <c r="I21" s="41">
        <v>238125.78</v>
      </c>
      <c r="J21" s="36">
        <f>SUM(G21:H21)</f>
        <v>95250.31</v>
      </c>
    </row>
    <row r="22" spans="1:10" x14ac:dyDescent="0.2">
      <c r="F22" s="36"/>
      <c r="G22" s="36"/>
      <c r="H22" s="36"/>
      <c r="I22" s="36"/>
      <c r="J22" s="36" t="s">
        <v>10</v>
      </c>
    </row>
    <row r="23" spans="1:10" x14ac:dyDescent="0.2">
      <c r="A23" s="30" t="s">
        <v>10</v>
      </c>
      <c r="B23" s="30" t="s">
        <v>39</v>
      </c>
      <c r="C23" s="35">
        <v>0.6</v>
      </c>
      <c r="D23" s="35">
        <v>0.05</v>
      </c>
      <c r="E23" s="35">
        <v>0.35</v>
      </c>
      <c r="F23" s="36">
        <f>ROUND(I23*C23,0)</f>
        <v>435000</v>
      </c>
      <c r="G23" s="36">
        <f>ROUND(I23*D23,0)</f>
        <v>36250</v>
      </c>
      <c r="H23" s="36">
        <f>ROUND(I23*E23,0)</f>
        <v>253750</v>
      </c>
      <c r="I23" s="36">
        <f>IF(I25&gt;725000,725000,I25)</f>
        <v>725000</v>
      </c>
      <c r="J23" s="36">
        <f>SUM(G23:H23)</f>
        <v>290000</v>
      </c>
    </row>
    <row r="24" spans="1:10" x14ac:dyDescent="0.2">
      <c r="C24" s="35">
        <v>0.7</v>
      </c>
      <c r="D24" s="35">
        <v>0.15</v>
      </c>
      <c r="E24" s="35">
        <v>0.15</v>
      </c>
      <c r="F24" s="36">
        <f>ROUND(I24*C24,2)</f>
        <v>2623450.52</v>
      </c>
      <c r="G24" s="36">
        <f>ROUND(I24*D24,2)</f>
        <v>562167.97</v>
      </c>
      <c r="H24" s="36">
        <f>ROUND(I24*E24,2)</f>
        <v>562167.97</v>
      </c>
      <c r="I24" s="36">
        <f>IF(I25-725000&gt;0,I25-725000,0)</f>
        <v>3747786.45</v>
      </c>
      <c r="J24" s="36">
        <f>SUM(G24:H24)</f>
        <v>1124335.94</v>
      </c>
    </row>
    <row r="25" spans="1:10" x14ac:dyDescent="0.2">
      <c r="A25" s="39"/>
      <c r="B25" s="40" t="s">
        <v>9</v>
      </c>
      <c r="C25" s="39"/>
      <c r="D25" s="39"/>
      <c r="E25" s="39"/>
      <c r="F25" s="41">
        <f>SUM(F23:F24)</f>
        <v>3058450.52</v>
      </c>
      <c r="G25" s="41">
        <f>SUM(G23:G24)</f>
        <v>598417.97</v>
      </c>
      <c r="H25" s="41">
        <f>SUM(H23:H24)</f>
        <v>815917.97</v>
      </c>
      <c r="I25" s="41">
        <v>4472786.45</v>
      </c>
      <c r="J25" s="36">
        <f>SUM(G25:H25)</f>
        <v>1414335.94</v>
      </c>
    </row>
    <row r="26" spans="1:10" x14ac:dyDescent="0.2">
      <c r="F26" s="36"/>
      <c r="G26" s="36"/>
      <c r="H26" s="36"/>
      <c r="I26" s="36"/>
      <c r="J26" s="36" t="s">
        <v>10</v>
      </c>
    </row>
    <row r="27" spans="1:10" x14ac:dyDescent="0.2">
      <c r="A27" s="33"/>
      <c r="B27" s="37" t="s">
        <v>17</v>
      </c>
      <c r="C27" s="33"/>
      <c r="D27" s="33"/>
      <c r="E27" s="33"/>
      <c r="F27" s="38">
        <f>SUM(F21,F25)</f>
        <v>3201325.99</v>
      </c>
      <c r="G27" s="38">
        <f>SUM(G21,G25)</f>
        <v>610324.26</v>
      </c>
      <c r="H27" s="38">
        <f>SUM(H21,H25)</f>
        <v>899261.99</v>
      </c>
      <c r="I27" s="38">
        <f>SUM(F27:H27)</f>
        <v>4710912.24</v>
      </c>
      <c r="J27" s="38">
        <f>SUM(G27:H27)</f>
        <v>1509586.25</v>
      </c>
    </row>
    <row r="28" spans="1:10" x14ac:dyDescent="0.2">
      <c r="F28" s="36"/>
      <c r="G28" s="36"/>
      <c r="H28" s="36"/>
      <c r="I28" s="36"/>
      <c r="J28" s="36" t="s">
        <v>10</v>
      </c>
    </row>
    <row r="29" spans="1:10" x14ac:dyDescent="0.2">
      <c r="A29" s="30" t="s">
        <v>18</v>
      </c>
      <c r="B29" s="30" t="s">
        <v>19</v>
      </c>
      <c r="C29" s="35">
        <v>0.6</v>
      </c>
      <c r="D29" s="35">
        <v>0.05</v>
      </c>
      <c r="E29" s="35">
        <v>0.35</v>
      </c>
      <c r="F29" s="36">
        <f>ROUND(I29*C29,0)</f>
        <v>435000</v>
      </c>
      <c r="G29" s="36">
        <f>ROUND(I29*D29,0)</f>
        <v>36250</v>
      </c>
      <c r="H29" s="36">
        <f>ROUND(I29*E29,0)</f>
        <v>253750</v>
      </c>
      <c r="I29" s="36">
        <f>IF(I31&gt;725000,725000,I31)</f>
        <v>725000</v>
      </c>
      <c r="J29" s="36">
        <f>SUM(G29:H29)</f>
        <v>290000</v>
      </c>
    </row>
    <row r="30" spans="1:10" x14ac:dyDescent="0.2">
      <c r="C30" s="35">
        <v>0.7</v>
      </c>
      <c r="D30" s="35">
        <v>0.15</v>
      </c>
      <c r="E30" s="35">
        <v>0.15</v>
      </c>
      <c r="F30" s="36">
        <f>ROUND(I30*C30,2)</f>
        <v>3323094.1</v>
      </c>
      <c r="G30" s="36">
        <f>ROUND(I30*D30,2)</f>
        <v>712091.59</v>
      </c>
      <c r="H30" s="36">
        <f>ROUND(I30*E30,2)</f>
        <v>712091.59</v>
      </c>
      <c r="I30" s="36">
        <f>IF(I31-725000&gt;0,I31-725000,0)</f>
        <v>4747277.29</v>
      </c>
      <c r="J30" s="36">
        <f>SUM(G30:H30)</f>
        <v>1424183.18</v>
      </c>
    </row>
    <row r="31" spans="1:10" x14ac:dyDescent="0.2">
      <c r="A31" s="33"/>
      <c r="B31" s="37" t="s">
        <v>9</v>
      </c>
      <c r="C31" s="33"/>
      <c r="D31" s="33"/>
      <c r="E31" s="33"/>
      <c r="F31" s="38">
        <f>SUM(F29:F30)</f>
        <v>3758094.1</v>
      </c>
      <c r="G31" s="38">
        <f>SUM(G29:G30)</f>
        <v>748341.59</v>
      </c>
      <c r="H31" s="38">
        <f>SUM(H29:H30)</f>
        <v>965841.59</v>
      </c>
      <c r="I31" s="38">
        <v>5472277.29</v>
      </c>
      <c r="J31" s="38">
        <f>SUM(G31:H31)</f>
        <v>1714183.18</v>
      </c>
    </row>
    <row r="32" spans="1:10" x14ac:dyDescent="0.2">
      <c r="J32" s="42" t="s">
        <v>10</v>
      </c>
    </row>
    <row r="33" spans="1:10" x14ac:dyDescent="0.2">
      <c r="J33" s="42" t="s">
        <v>10</v>
      </c>
    </row>
    <row r="34" spans="1:10" x14ac:dyDescent="0.2">
      <c r="J34" s="42" t="s">
        <v>10</v>
      </c>
    </row>
    <row r="35" spans="1:10" x14ac:dyDescent="0.2">
      <c r="A35" s="15" t="s">
        <v>45</v>
      </c>
      <c r="J35" s="42" t="s">
        <v>10</v>
      </c>
    </row>
    <row r="36" spans="1:10" x14ac:dyDescent="0.2">
      <c r="J36" s="42" t="s">
        <v>10</v>
      </c>
    </row>
    <row r="37" spans="1:10" x14ac:dyDescent="0.2">
      <c r="C37" s="31" t="s">
        <v>0</v>
      </c>
      <c r="D37" s="31" t="s">
        <v>1</v>
      </c>
      <c r="E37" s="31" t="s">
        <v>2</v>
      </c>
      <c r="F37" s="31" t="s">
        <v>0</v>
      </c>
      <c r="G37" s="31" t="s">
        <v>1</v>
      </c>
      <c r="H37" s="31" t="s">
        <v>2</v>
      </c>
      <c r="I37" s="31" t="s">
        <v>3</v>
      </c>
      <c r="J37" s="31" t="s">
        <v>4</v>
      </c>
    </row>
    <row r="38" spans="1:10" x14ac:dyDescent="0.2">
      <c r="C38" s="31" t="s">
        <v>5</v>
      </c>
      <c r="D38" s="31" t="s">
        <v>5</v>
      </c>
      <c r="E38" s="31" t="s">
        <v>5</v>
      </c>
      <c r="F38" s="31" t="s">
        <v>6</v>
      </c>
      <c r="G38" s="31" t="s">
        <v>6</v>
      </c>
      <c r="H38" s="31" t="s">
        <v>6</v>
      </c>
      <c r="I38" s="31" t="s">
        <v>6</v>
      </c>
      <c r="J38" s="31" t="s">
        <v>6</v>
      </c>
    </row>
    <row r="39" spans="1:10" ht="12.75" customHeight="1" x14ac:dyDescent="0.2">
      <c r="A39" s="33"/>
      <c r="B39" s="33"/>
      <c r="C39" s="34"/>
      <c r="D39" s="34"/>
      <c r="E39" s="34"/>
      <c r="F39" s="34"/>
      <c r="G39" s="34"/>
      <c r="H39" s="34"/>
      <c r="I39" s="34"/>
      <c r="J39" s="43" t="s">
        <v>10</v>
      </c>
    </row>
    <row r="40" spans="1:10" x14ac:dyDescent="0.2">
      <c r="J40" s="42" t="s">
        <v>10</v>
      </c>
    </row>
    <row r="41" spans="1:10" x14ac:dyDescent="0.2">
      <c r="A41" s="30" t="s">
        <v>20</v>
      </c>
      <c r="B41" s="30" t="s">
        <v>21</v>
      </c>
      <c r="C41" s="35">
        <v>0.6</v>
      </c>
      <c r="D41" s="35">
        <v>0.05</v>
      </c>
      <c r="E41" s="35">
        <v>0.35</v>
      </c>
      <c r="F41" s="36">
        <f>ROUND(I41*C41,0)</f>
        <v>435000</v>
      </c>
      <c r="G41" s="36">
        <f>ROUND(I41*D41,0)</f>
        <v>36250</v>
      </c>
      <c r="H41" s="36">
        <f>ROUND(I41*E41,0)</f>
        <v>253750</v>
      </c>
      <c r="I41" s="36">
        <f>IF(I43&gt;725000,725000,I43)</f>
        <v>725000</v>
      </c>
      <c r="J41" s="36">
        <f>SUM(G41:H41)</f>
        <v>290000</v>
      </c>
    </row>
    <row r="42" spans="1:10" x14ac:dyDescent="0.2">
      <c r="C42" s="35">
        <v>0.7</v>
      </c>
      <c r="D42" s="35">
        <v>0.15</v>
      </c>
      <c r="E42" s="35">
        <v>0.15</v>
      </c>
      <c r="F42" s="36">
        <f>ROUND(I42*C42,2)</f>
        <v>5780531.1399999997</v>
      </c>
      <c r="G42" s="36">
        <f>ROUND(I42*D42,2)</f>
        <v>1238685.24</v>
      </c>
      <c r="H42" s="36">
        <f>ROUND(I42*E42,2)</f>
        <v>1238685.24</v>
      </c>
      <c r="I42" s="36">
        <f>IF(I43-725000&gt;0,I43-725000,0)</f>
        <v>8257901.6300000008</v>
      </c>
      <c r="J42" s="36">
        <f>SUM(G42:H42)</f>
        <v>2477370.48</v>
      </c>
    </row>
    <row r="43" spans="1:10" x14ac:dyDescent="0.2">
      <c r="A43" s="39"/>
      <c r="B43" s="40" t="s">
        <v>9</v>
      </c>
      <c r="C43" s="39"/>
      <c r="D43" s="39"/>
      <c r="E43" s="39"/>
      <c r="F43" s="41">
        <f>SUM(F41:F42)</f>
        <v>6215531.1399999997</v>
      </c>
      <c r="G43" s="41">
        <f>SUM(G41:G42)</f>
        <v>1274935.24</v>
      </c>
      <c r="H43" s="41">
        <f>SUM(H41:H42)</f>
        <v>1492435.24</v>
      </c>
      <c r="I43" s="41">
        <v>8982901.6300000008</v>
      </c>
      <c r="J43" s="36">
        <f>SUM(G43:H43)</f>
        <v>2767370.48</v>
      </c>
    </row>
    <row r="44" spans="1:10" x14ac:dyDescent="0.2">
      <c r="F44" s="36"/>
      <c r="G44" s="36"/>
      <c r="H44" s="36"/>
      <c r="I44" s="36"/>
      <c r="J44" s="36" t="s">
        <v>10</v>
      </c>
    </row>
    <row r="45" spans="1:10" x14ac:dyDescent="0.2">
      <c r="A45" s="30" t="s">
        <v>10</v>
      </c>
      <c r="B45" s="30" t="s">
        <v>22</v>
      </c>
      <c r="C45" s="35">
        <v>0.6</v>
      </c>
      <c r="D45" s="35">
        <v>0.05</v>
      </c>
      <c r="E45" s="35">
        <v>0.35</v>
      </c>
      <c r="F45" s="36">
        <f>ROUND(I45*C45,0)</f>
        <v>435000</v>
      </c>
      <c r="G45" s="36">
        <f>ROUND(I45*D45,0)</f>
        <v>36250</v>
      </c>
      <c r="H45" s="36">
        <f>ROUND(I45*E45,0)</f>
        <v>253750</v>
      </c>
      <c r="I45" s="36">
        <f>IF(I47&gt;725000,725000,I47)</f>
        <v>725000</v>
      </c>
      <c r="J45" s="36">
        <f>SUM(G45:H45)</f>
        <v>290000</v>
      </c>
    </row>
    <row r="46" spans="1:10" x14ac:dyDescent="0.2">
      <c r="C46" s="35">
        <v>0.7</v>
      </c>
      <c r="D46" s="35">
        <v>0.15</v>
      </c>
      <c r="E46" s="35">
        <v>0.15</v>
      </c>
      <c r="F46" s="36">
        <f>ROUND(I46*C46,2)</f>
        <v>372076.24</v>
      </c>
      <c r="G46" s="36">
        <f>ROUND(I46*D46,2)</f>
        <v>79730.62</v>
      </c>
      <c r="H46" s="36">
        <f>ROUND(I46*E46,2)</f>
        <v>79730.62</v>
      </c>
      <c r="I46" s="36">
        <f>IF(I47-725000&gt;0,I47-725000,0)</f>
        <v>531537.49</v>
      </c>
      <c r="J46" s="36">
        <f>SUM(G46:H46)</f>
        <v>159461.24</v>
      </c>
    </row>
    <row r="47" spans="1:10" x14ac:dyDescent="0.2">
      <c r="A47" s="39"/>
      <c r="B47" s="40" t="s">
        <v>9</v>
      </c>
      <c r="C47" s="39"/>
      <c r="D47" s="39"/>
      <c r="E47" s="39"/>
      <c r="F47" s="41">
        <f>SUM(F45:F46)</f>
        <v>807076.24</v>
      </c>
      <c r="G47" s="41">
        <f>SUM(G45:G46)</f>
        <v>115980.62</v>
      </c>
      <c r="H47" s="41">
        <f>SUM(H45:H46)</f>
        <v>333480.62</v>
      </c>
      <c r="I47" s="41">
        <v>1256537.49</v>
      </c>
      <c r="J47" s="36">
        <f>SUM(G47:H47)</f>
        <v>449461.24</v>
      </c>
    </row>
    <row r="48" spans="1:10" x14ac:dyDescent="0.2">
      <c r="A48" s="39"/>
      <c r="B48" s="40"/>
      <c r="C48" s="39"/>
      <c r="D48" s="39"/>
      <c r="E48" s="39"/>
      <c r="F48" s="41"/>
      <c r="G48" s="41"/>
      <c r="H48" s="41"/>
      <c r="I48" s="41"/>
      <c r="J48" s="36" t="s">
        <v>10</v>
      </c>
    </row>
    <row r="49" spans="1:10" x14ac:dyDescent="0.2">
      <c r="A49" s="30" t="s">
        <v>10</v>
      </c>
      <c r="B49" s="30" t="s">
        <v>23</v>
      </c>
      <c r="C49" s="35">
        <v>0.6</v>
      </c>
      <c r="D49" s="35">
        <v>0.05</v>
      </c>
      <c r="E49" s="35">
        <v>0.35</v>
      </c>
      <c r="F49" s="36">
        <f>ROUND(I49*C49,0)</f>
        <v>435000</v>
      </c>
      <c r="G49" s="36">
        <f>ROUND(I49*D49,0)</f>
        <v>36250</v>
      </c>
      <c r="H49" s="36">
        <f>ROUND(I49*E49,0)</f>
        <v>253750</v>
      </c>
      <c r="I49" s="36">
        <f>IF(I51&gt;725000,725000,I51)</f>
        <v>725000</v>
      </c>
      <c r="J49" s="36">
        <f>SUM(G49:H49)</f>
        <v>290000</v>
      </c>
    </row>
    <row r="50" spans="1:10" x14ac:dyDescent="0.2">
      <c r="C50" s="35">
        <v>0.7</v>
      </c>
      <c r="D50" s="35">
        <v>0.15</v>
      </c>
      <c r="E50" s="35">
        <v>0.15</v>
      </c>
      <c r="F50" s="36">
        <f>ROUND(I50*C50,2)</f>
        <v>2039427.39</v>
      </c>
      <c r="G50" s="36">
        <f>ROUND(I50*D50,2)</f>
        <v>437020.15999999997</v>
      </c>
      <c r="H50" s="36">
        <f>ROUND(I50*E50,2)</f>
        <v>437020.15999999997</v>
      </c>
      <c r="I50" s="36">
        <f>IF(I51-725000&gt;0,I51-725000,0)</f>
        <v>2913467.7</v>
      </c>
      <c r="J50" s="36">
        <f>SUM(G50:H50)</f>
        <v>874040.31999999995</v>
      </c>
    </row>
    <row r="51" spans="1:10" x14ac:dyDescent="0.2">
      <c r="A51" s="39"/>
      <c r="B51" s="40" t="s">
        <v>9</v>
      </c>
      <c r="C51" s="39"/>
      <c r="D51" s="39"/>
      <c r="E51" s="39"/>
      <c r="F51" s="41">
        <f>SUM(F49:F50)</f>
        <v>2474427.3899999997</v>
      </c>
      <c r="G51" s="41">
        <f>SUM(G49:G50)</f>
        <v>473270.16</v>
      </c>
      <c r="H51" s="41">
        <f>SUM(H49:H50)</f>
        <v>690770.15999999992</v>
      </c>
      <c r="I51" s="41">
        <v>3638467.7</v>
      </c>
      <c r="J51" s="36">
        <f>SUM(G51:H51)</f>
        <v>1164040.3199999998</v>
      </c>
    </row>
    <row r="52" spans="1:10" x14ac:dyDescent="0.2">
      <c r="F52" s="36"/>
      <c r="G52" s="36"/>
      <c r="H52" s="36"/>
      <c r="I52" s="36"/>
      <c r="J52" s="36" t="s">
        <v>10</v>
      </c>
    </row>
    <row r="53" spans="1:10" x14ac:dyDescent="0.2">
      <c r="A53" s="33"/>
      <c r="B53" s="37" t="s">
        <v>17</v>
      </c>
      <c r="C53" s="33"/>
      <c r="D53" s="33"/>
      <c r="E53" s="33"/>
      <c r="F53" s="38">
        <f>SUM(F43,F47,F51)</f>
        <v>9497034.7699999996</v>
      </c>
      <c r="G53" s="38">
        <f>SUM(G43,G47,G51)</f>
        <v>1864186.0199999998</v>
      </c>
      <c r="H53" s="38">
        <f>SUM(H43,H47,H51)</f>
        <v>2516686.0199999996</v>
      </c>
      <c r="I53" s="38">
        <f>SUM(F53:H53)</f>
        <v>13877906.809999999</v>
      </c>
      <c r="J53" s="38">
        <f>SUM(G53:H53)</f>
        <v>4380872.0399999991</v>
      </c>
    </row>
    <row r="54" spans="1:10" x14ac:dyDescent="0.2">
      <c r="F54" s="36"/>
      <c r="G54" s="36"/>
      <c r="H54" s="36"/>
      <c r="I54" s="36"/>
      <c r="J54" s="36" t="s">
        <v>10</v>
      </c>
    </row>
    <row r="55" spans="1:10" x14ac:dyDescent="0.2">
      <c r="A55" s="30" t="s">
        <v>24</v>
      </c>
      <c r="B55" s="30" t="s">
        <v>25</v>
      </c>
      <c r="C55" s="35">
        <v>0.6</v>
      </c>
      <c r="D55" s="35">
        <v>0.05</v>
      </c>
      <c r="E55" s="35">
        <v>0.35</v>
      </c>
      <c r="F55" s="36">
        <f>ROUND(I55*C55,0)</f>
        <v>435000</v>
      </c>
      <c r="G55" s="36">
        <f>ROUND(I55*D55,0)</f>
        <v>36250</v>
      </c>
      <c r="H55" s="36">
        <f>ROUND(I55*E55,0)</f>
        <v>253750</v>
      </c>
      <c r="I55" s="36">
        <f>IF(I57&gt;725000,725000,I57)</f>
        <v>725000</v>
      </c>
      <c r="J55" s="36">
        <f>SUM(G55:H55)</f>
        <v>290000</v>
      </c>
    </row>
    <row r="56" spans="1:10" x14ac:dyDescent="0.2">
      <c r="C56" s="35">
        <v>0.7</v>
      </c>
      <c r="D56" s="35">
        <v>0.15</v>
      </c>
      <c r="E56" s="35">
        <v>0.15</v>
      </c>
      <c r="F56" s="36">
        <f>ROUND(I56*C56,2)</f>
        <v>6486450.0300000003</v>
      </c>
      <c r="G56" s="36">
        <f>ROUND(I56*D56,2)</f>
        <v>1389953.58</v>
      </c>
      <c r="H56" s="36">
        <f>ROUND(I56*E56,2)</f>
        <v>1389953.58</v>
      </c>
      <c r="I56" s="36">
        <f>IF(I57-725000&gt;0,I57-725000,0)</f>
        <v>9266357.1899999995</v>
      </c>
      <c r="J56" s="36">
        <f>SUM(G56:H56)</f>
        <v>2779907.16</v>
      </c>
    </row>
    <row r="57" spans="1:10" x14ac:dyDescent="0.2">
      <c r="A57" s="39"/>
      <c r="B57" s="40" t="s">
        <v>9</v>
      </c>
      <c r="C57" s="39"/>
      <c r="D57" s="39"/>
      <c r="E57" s="39"/>
      <c r="F57" s="41">
        <f>SUM(F55:F56)</f>
        <v>6921450.0300000003</v>
      </c>
      <c r="G57" s="41">
        <f>SUM(G55:G56)</f>
        <v>1426203.58</v>
      </c>
      <c r="H57" s="41">
        <f>SUM(H55:H56)</f>
        <v>1643703.58</v>
      </c>
      <c r="I57" s="41">
        <v>9991357.1899999995</v>
      </c>
      <c r="J57" s="36">
        <f>SUM(G57:H57)</f>
        <v>3069907.16</v>
      </c>
    </row>
    <row r="58" spans="1:10" x14ac:dyDescent="0.2">
      <c r="F58" s="36"/>
      <c r="G58" s="36"/>
      <c r="H58" s="36"/>
      <c r="I58" s="36"/>
      <c r="J58" s="36" t="s">
        <v>10</v>
      </c>
    </row>
    <row r="59" spans="1:10" x14ac:dyDescent="0.2">
      <c r="A59" s="30" t="s">
        <v>10</v>
      </c>
      <c r="B59" s="30" t="s">
        <v>26</v>
      </c>
      <c r="C59" s="35">
        <v>0.6</v>
      </c>
      <c r="D59" s="35">
        <v>0.05</v>
      </c>
      <c r="E59" s="35">
        <v>0.35</v>
      </c>
      <c r="F59" s="36">
        <f>ROUND(I59*C59,2)</f>
        <v>381740.89</v>
      </c>
      <c r="G59" s="36">
        <f>ROUND(I59*D59,2)</f>
        <v>31811.74</v>
      </c>
      <c r="H59" s="36">
        <f>ROUND(I59*E59,2)</f>
        <v>222682.19</v>
      </c>
      <c r="I59" s="36">
        <f>IF(I61&gt;725000,725000,I61)</f>
        <v>636234.81999999995</v>
      </c>
      <c r="J59" s="36">
        <f>SUM(G59:H59)</f>
        <v>254493.93</v>
      </c>
    </row>
    <row r="60" spans="1:10" x14ac:dyDescent="0.2">
      <c r="C60" s="35">
        <v>0.7</v>
      </c>
      <c r="D60" s="35">
        <v>0.15</v>
      </c>
      <c r="E60" s="35">
        <v>0.15</v>
      </c>
      <c r="F60" s="36">
        <f>ROUND(I60*C60,2)</f>
        <v>0</v>
      </c>
      <c r="G60" s="36">
        <f>ROUND(I60*D60,2)</f>
        <v>0</v>
      </c>
      <c r="H60" s="36">
        <f>ROUND(I60*E60,2)</f>
        <v>0</v>
      </c>
      <c r="I60" s="36">
        <f>IF(I61-725000&gt;0,I61-725000,0)</f>
        <v>0</v>
      </c>
      <c r="J60" s="36">
        <f>SUM(G60:H60)</f>
        <v>0</v>
      </c>
    </row>
    <row r="61" spans="1:10" x14ac:dyDescent="0.2">
      <c r="A61" s="39"/>
      <c r="B61" s="40" t="s">
        <v>9</v>
      </c>
      <c r="C61" s="39"/>
      <c r="D61" s="39"/>
      <c r="E61" s="39"/>
      <c r="F61" s="41">
        <f>SUM(F59:F60)</f>
        <v>381740.89</v>
      </c>
      <c r="G61" s="41">
        <f>SUM(G59:G60)</f>
        <v>31811.74</v>
      </c>
      <c r="H61" s="41">
        <f>SUM(H59:H60)</f>
        <v>222682.19</v>
      </c>
      <c r="I61" s="41">
        <v>636234.81999999995</v>
      </c>
      <c r="J61" s="36">
        <f>SUM(G61:H61)</f>
        <v>254493.93</v>
      </c>
    </row>
    <row r="62" spans="1:10" x14ac:dyDescent="0.2">
      <c r="F62" s="36"/>
      <c r="G62" s="36"/>
      <c r="H62" s="36"/>
      <c r="I62" s="36"/>
      <c r="J62" s="36" t="s">
        <v>10</v>
      </c>
    </row>
    <row r="63" spans="1:10" x14ac:dyDescent="0.2">
      <c r="A63" s="33"/>
      <c r="B63" s="37" t="s">
        <v>17</v>
      </c>
      <c r="C63" s="33"/>
      <c r="D63" s="33"/>
      <c r="E63" s="33"/>
      <c r="F63" s="38">
        <f>SUM(F57,F61)</f>
        <v>7303190.9199999999</v>
      </c>
      <c r="G63" s="38">
        <f>SUM(G57,G61)</f>
        <v>1458015.32</v>
      </c>
      <c r="H63" s="38">
        <f>SUM(H57,H61)</f>
        <v>1866385.77</v>
      </c>
      <c r="I63" s="38">
        <f>SUM(F63:H63)</f>
        <v>10627592.01</v>
      </c>
      <c r="J63" s="38">
        <f>SUM(G63:H63)</f>
        <v>3324401.09</v>
      </c>
    </row>
    <row r="64" spans="1:10" x14ac:dyDescent="0.2">
      <c r="F64" s="36"/>
      <c r="G64" s="36"/>
      <c r="H64" s="36"/>
      <c r="I64" s="36"/>
      <c r="J64" s="36" t="s">
        <v>10</v>
      </c>
    </row>
    <row r="65" spans="1:10" x14ac:dyDescent="0.2">
      <c r="A65" s="30" t="s">
        <v>27</v>
      </c>
      <c r="B65" s="30" t="s">
        <v>28</v>
      </c>
      <c r="C65" s="35">
        <v>0.6</v>
      </c>
      <c r="D65" s="35">
        <v>0.05</v>
      </c>
      <c r="E65" s="35">
        <v>0.35</v>
      </c>
      <c r="F65" s="36">
        <f>ROUND(I65*C65,0)</f>
        <v>435000</v>
      </c>
      <c r="G65" s="36">
        <f>ROUND(I65*D65,0)</f>
        <v>36250</v>
      </c>
      <c r="H65" s="36">
        <f>ROUND(I65*E65,0)</f>
        <v>253750</v>
      </c>
      <c r="I65" s="36">
        <f>IF(I67&gt;725000,725000,I67)</f>
        <v>725000</v>
      </c>
      <c r="J65" s="36">
        <f>SUM(G65:H65)</f>
        <v>290000</v>
      </c>
    </row>
    <row r="66" spans="1:10" x14ac:dyDescent="0.2">
      <c r="C66" s="35">
        <v>0.7</v>
      </c>
      <c r="D66" s="35">
        <v>0.15</v>
      </c>
      <c r="E66" s="35">
        <v>0.15</v>
      </c>
      <c r="F66" s="36">
        <f>ROUND(I66*C66,2)</f>
        <v>10088333.16</v>
      </c>
      <c r="G66" s="36">
        <f>ROUND(I66*D66,2)</f>
        <v>2161785.6800000002</v>
      </c>
      <c r="H66" s="36">
        <f>ROUND(I66*E66,2)</f>
        <v>2161785.6800000002</v>
      </c>
      <c r="I66" s="36">
        <f>IF(I67-725000&gt;0,I67-725000,0)</f>
        <v>14411904.51</v>
      </c>
      <c r="J66" s="36">
        <f>SUM(G66:H66)</f>
        <v>4323571.3600000003</v>
      </c>
    </row>
    <row r="67" spans="1:10" x14ac:dyDescent="0.2">
      <c r="A67" s="33"/>
      <c r="B67" s="37" t="s">
        <v>9</v>
      </c>
      <c r="C67" s="33"/>
      <c r="D67" s="33"/>
      <c r="E67" s="33"/>
      <c r="F67" s="38">
        <f>SUM(F65:F66)</f>
        <v>10523333.16</v>
      </c>
      <c r="G67" s="38">
        <f>SUM(G65:G66)</f>
        <v>2198035.6800000002</v>
      </c>
      <c r="H67" s="38">
        <f>SUM(H65:H66)</f>
        <v>2415535.6800000002</v>
      </c>
      <c r="I67" s="38">
        <v>15136904.51</v>
      </c>
      <c r="J67" s="38">
        <f>SUM(G67:H67)</f>
        <v>4613571.3600000003</v>
      </c>
    </row>
    <row r="69" spans="1:10" x14ac:dyDescent="0.2">
      <c r="A69" s="15" t="s">
        <v>45</v>
      </c>
    </row>
    <row r="71" spans="1:10" x14ac:dyDescent="0.2">
      <c r="C71" s="31" t="s">
        <v>0</v>
      </c>
      <c r="D71" s="31" t="s">
        <v>1</v>
      </c>
      <c r="E71" s="31" t="s">
        <v>2</v>
      </c>
      <c r="F71" s="31" t="s">
        <v>3</v>
      </c>
      <c r="G71" s="31" t="s">
        <v>4</v>
      </c>
    </row>
    <row r="72" spans="1:10" x14ac:dyDescent="0.2">
      <c r="C72" s="31" t="s">
        <v>6</v>
      </c>
      <c r="D72" s="31" t="s">
        <v>6</v>
      </c>
      <c r="E72" s="31" t="s">
        <v>6</v>
      </c>
      <c r="F72" s="31" t="s">
        <v>6</v>
      </c>
      <c r="G72" s="31" t="s">
        <v>6</v>
      </c>
    </row>
    <row r="73" spans="1:10" x14ac:dyDescent="0.2">
      <c r="B73" s="30" t="s">
        <v>29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10" x14ac:dyDescent="0.2">
      <c r="B74" s="30" t="s">
        <v>30</v>
      </c>
      <c r="C74" s="42">
        <v>4171020</v>
      </c>
      <c r="D74" s="42">
        <v>836826</v>
      </c>
      <c r="E74" s="42">
        <v>1054325</v>
      </c>
      <c r="F74" s="42">
        <v>6062171</v>
      </c>
      <c r="G74" s="42">
        <v>1891151</v>
      </c>
    </row>
    <row r="75" spans="1:10" x14ac:dyDescent="0.2">
      <c r="B75" s="30" t="s">
        <v>31</v>
      </c>
      <c r="C75" s="42">
        <v>4862636</v>
      </c>
      <c r="D75" s="42">
        <v>985029</v>
      </c>
      <c r="E75" s="42">
        <v>1202529</v>
      </c>
      <c r="F75" s="42">
        <v>7050194</v>
      </c>
      <c r="G75" s="42">
        <v>2187558</v>
      </c>
    </row>
    <row r="76" spans="1:10" x14ac:dyDescent="0.2">
      <c r="B76" s="30" t="s">
        <v>32</v>
      </c>
      <c r="C76" s="42">
        <v>4290868</v>
      </c>
      <c r="D76" s="42">
        <v>862507</v>
      </c>
      <c r="E76" s="42">
        <v>1080007</v>
      </c>
      <c r="F76" s="42">
        <v>6233382</v>
      </c>
      <c r="G76" s="42">
        <v>1942514</v>
      </c>
    </row>
    <row r="77" spans="1:10" x14ac:dyDescent="0.2">
      <c r="B77" s="30" t="s">
        <v>33</v>
      </c>
      <c r="C77" s="42">
        <v>3201326</v>
      </c>
      <c r="D77" s="42">
        <v>610324</v>
      </c>
      <c r="E77" s="42">
        <v>899262</v>
      </c>
      <c r="F77" s="42">
        <v>4710912</v>
      </c>
      <c r="G77" s="42">
        <v>1509586</v>
      </c>
    </row>
    <row r="78" spans="1:10" x14ac:dyDescent="0.2">
      <c r="B78" s="30" t="s">
        <v>34</v>
      </c>
      <c r="C78" s="42">
        <v>3758093</v>
      </c>
      <c r="D78" s="42">
        <v>748342</v>
      </c>
      <c r="E78" s="42">
        <v>965842</v>
      </c>
      <c r="F78" s="42">
        <v>5472277</v>
      </c>
      <c r="G78" s="42">
        <v>1714184</v>
      </c>
    </row>
    <row r="79" spans="1:10" x14ac:dyDescent="0.2">
      <c r="B79" s="30" t="s">
        <v>35</v>
      </c>
      <c r="C79" s="42">
        <v>9497035</v>
      </c>
      <c r="D79" s="42">
        <v>1864186</v>
      </c>
      <c r="E79" s="42">
        <v>2516686</v>
      </c>
      <c r="F79" s="42">
        <v>13877907</v>
      </c>
      <c r="G79" s="42">
        <v>4380872</v>
      </c>
    </row>
    <row r="80" spans="1:10" x14ac:dyDescent="0.2">
      <c r="B80" s="30" t="s">
        <v>36</v>
      </c>
      <c r="C80" s="42">
        <v>7303191</v>
      </c>
      <c r="D80" s="42">
        <v>1458015</v>
      </c>
      <c r="E80" s="42">
        <v>1866386</v>
      </c>
      <c r="F80" s="42">
        <v>10627592</v>
      </c>
      <c r="G80" s="42">
        <v>3324401</v>
      </c>
    </row>
    <row r="81" spans="2:7" x14ac:dyDescent="0.2">
      <c r="B81" s="30" t="s">
        <v>37</v>
      </c>
      <c r="C81" s="42">
        <v>10523333</v>
      </c>
      <c r="D81" s="42">
        <v>2198036</v>
      </c>
      <c r="E81" s="42">
        <v>2415536</v>
      </c>
      <c r="F81" s="42">
        <v>15136905</v>
      </c>
      <c r="G81" s="42">
        <v>4613572</v>
      </c>
    </row>
    <row r="82" spans="2:7" x14ac:dyDescent="0.2">
      <c r="C82" s="42"/>
      <c r="D82" s="42"/>
      <c r="E82" s="42"/>
      <c r="F82" s="42">
        <v>69171340</v>
      </c>
      <c r="G82" s="42"/>
    </row>
    <row r="83" spans="2:7" x14ac:dyDescent="0.2">
      <c r="B83" s="30" t="s">
        <v>3</v>
      </c>
      <c r="C83" s="42">
        <v>47607502</v>
      </c>
      <c r="D83" s="42">
        <v>9563265</v>
      </c>
      <c r="E83" s="42">
        <v>12000573</v>
      </c>
      <c r="F83" s="42">
        <v>69171340</v>
      </c>
      <c r="G83" s="42">
        <v>21563838</v>
      </c>
    </row>
    <row r="84" spans="2:7" x14ac:dyDescent="0.2">
      <c r="C84" s="42"/>
      <c r="D84" s="42"/>
      <c r="E84" s="42"/>
      <c r="F84" s="42"/>
      <c r="G84" s="42"/>
    </row>
    <row r="85" spans="2:7" x14ac:dyDescent="0.2">
      <c r="C85" s="42"/>
      <c r="D85" s="42">
        <v>21563838</v>
      </c>
      <c r="E85" s="42"/>
      <c r="F85" s="42"/>
      <c r="G85" s="42"/>
    </row>
  </sheetData>
  <phoneticPr fontId="2" type="noConversion"/>
  <printOptions gridLines="1" gridLinesSet="0"/>
  <pageMargins left="0.5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>&amp;LSPIELBANKABGABE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/>
  </sheetViews>
  <sheetFormatPr baseColWidth="10" defaultRowHeight="12.75" x14ac:dyDescent="0.2"/>
  <cols>
    <col min="1" max="1" width="3.7109375" style="30" customWidth="1"/>
    <col min="2" max="2" width="16.7109375" style="30" customWidth="1"/>
    <col min="3" max="4" width="13.7109375" style="30" customWidth="1"/>
    <col min="5" max="5" width="13.85546875" style="30" customWidth="1"/>
    <col min="6" max="6" width="15.28515625" style="30" customWidth="1"/>
    <col min="7" max="10" width="13.7109375" style="30" customWidth="1"/>
    <col min="11" max="16384" width="11.42578125" style="39"/>
  </cols>
  <sheetData>
    <row r="1" spans="1:10" x14ac:dyDescent="0.2">
      <c r="A1" s="15" t="s">
        <v>46</v>
      </c>
    </row>
    <row r="3" spans="1:10" x14ac:dyDescent="0.2">
      <c r="C3" s="31" t="s">
        <v>0</v>
      </c>
      <c r="D3" s="31" t="s">
        <v>1</v>
      </c>
      <c r="E3" s="31" t="s">
        <v>2</v>
      </c>
      <c r="F3" s="31" t="s">
        <v>0</v>
      </c>
      <c r="G3" s="31" t="s">
        <v>1</v>
      </c>
      <c r="H3" s="31" t="s">
        <v>2</v>
      </c>
      <c r="I3" s="32" t="s">
        <v>3</v>
      </c>
      <c r="J3" s="31" t="s">
        <v>4</v>
      </c>
    </row>
    <row r="4" spans="1:10" x14ac:dyDescent="0.2">
      <c r="C4" s="31" t="s">
        <v>5</v>
      </c>
      <c r="D4" s="31" t="s">
        <v>5</v>
      </c>
      <c r="E4" s="31" t="s">
        <v>5</v>
      </c>
      <c r="F4" s="31" t="s">
        <v>6</v>
      </c>
      <c r="G4" s="31" t="s">
        <v>6</v>
      </c>
      <c r="H4" s="31" t="s">
        <v>6</v>
      </c>
      <c r="I4" s="31" t="s">
        <v>6</v>
      </c>
      <c r="J4" s="31" t="s">
        <v>6</v>
      </c>
    </row>
    <row r="5" spans="1:10" x14ac:dyDescent="0.2">
      <c r="A5" s="33"/>
      <c r="B5" s="33"/>
      <c r="C5" s="34"/>
      <c r="D5" s="34"/>
      <c r="E5" s="34"/>
      <c r="F5" s="34"/>
      <c r="G5" s="34"/>
      <c r="H5" s="34"/>
      <c r="I5" s="34"/>
      <c r="J5" s="33"/>
    </row>
    <row r="7" spans="1:10" x14ac:dyDescent="0.2">
      <c r="A7" s="30" t="s">
        <v>7</v>
      </c>
      <c r="B7" s="30" t="s">
        <v>8</v>
      </c>
      <c r="C7" s="35">
        <v>0.6</v>
      </c>
      <c r="D7" s="35">
        <v>0.05</v>
      </c>
      <c r="E7" s="35">
        <v>0.35</v>
      </c>
      <c r="F7" s="36">
        <f>ROUND(I7*C7,0)</f>
        <v>435000</v>
      </c>
      <c r="G7" s="36">
        <f>ROUND(I7*D7,0)</f>
        <v>36250</v>
      </c>
      <c r="H7" s="36">
        <f>ROUND(I7*E7,0)</f>
        <v>253750</v>
      </c>
      <c r="I7" s="36">
        <f>IF(I9&gt;725000,725000,I9)</f>
        <v>725000</v>
      </c>
      <c r="J7" s="36">
        <f>SUM(G7:H7)</f>
        <v>290000</v>
      </c>
    </row>
    <row r="8" spans="1:10" x14ac:dyDescent="0.2">
      <c r="C8" s="35">
        <v>0.7</v>
      </c>
      <c r="D8" s="35">
        <v>0.15</v>
      </c>
      <c r="E8" s="35">
        <v>0.15</v>
      </c>
      <c r="F8" s="36">
        <f>ROUND(I8*C8,2)</f>
        <v>4011346.54</v>
      </c>
      <c r="G8" s="36">
        <f>ROUND(I8*D8,2)</f>
        <v>859574.26</v>
      </c>
      <c r="H8" s="36">
        <f>ROUND(I8*E8,2)</f>
        <v>859574.26</v>
      </c>
      <c r="I8" s="36">
        <f>IF(I9-725000&gt;0,I9-725000,0)</f>
        <v>5730495.0499999998</v>
      </c>
      <c r="J8" s="36">
        <f>SUM(G8:H8)</f>
        <v>1719148.52</v>
      </c>
    </row>
    <row r="9" spans="1:10" x14ac:dyDescent="0.2">
      <c r="A9" s="33"/>
      <c r="B9" s="37" t="s">
        <v>9</v>
      </c>
      <c r="C9" s="33"/>
      <c r="D9" s="33"/>
      <c r="E9" s="33"/>
      <c r="F9" s="38">
        <f>SUM(F7:F8)</f>
        <v>4446346.54</v>
      </c>
      <c r="G9" s="38">
        <f>SUM(G7:G8)</f>
        <v>895824.26</v>
      </c>
      <c r="H9" s="38">
        <f>SUM(H7:H8)</f>
        <v>1113324.26</v>
      </c>
      <c r="I9" s="38">
        <v>6455495.0499999998</v>
      </c>
      <c r="J9" s="38">
        <f>SUM(G9:H9)</f>
        <v>2009148.52</v>
      </c>
    </row>
    <row r="10" spans="1:10" x14ac:dyDescent="0.2">
      <c r="F10" s="36"/>
      <c r="G10" s="36"/>
      <c r="H10" s="36"/>
      <c r="I10" s="36"/>
      <c r="J10" s="36" t="s">
        <v>10</v>
      </c>
    </row>
    <row r="11" spans="1:10" x14ac:dyDescent="0.2">
      <c r="A11" s="30" t="s">
        <v>11</v>
      </c>
      <c r="B11" s="30" t="s">
        <v>12</v>
      </c>
      <c r="C11" s="35">
        <v>0.6</v>
      </c>
      <c r="D11" s="35">
        <v>0.05</v>
      </c>
      <c r="E11" s="35">
        <v>0.35</v>
      </c>
      <c r="F11" s="36">
        <f>ROUND(I11*C11,0)</f>
        <v>435000</v>
      </c>
      <c r="G11" s="36">
        <f>ROUND(I11*D11,0)</f>
        <v>36250</v>
      </c>
      <c r="H11" s="36">
        <f>ROUND(I11*E11,0)</f>
        <v>253750</v>
      </c>
      <c r="I11" s="36">
        <f>IF(I13&gt;725000,725000,I13)</f>
        <v>725000</v>
      </c>
      <c r="J11" s="36">
        <f>SUM(G11:H11)</f>
        <v>290000</v>
      </c>
    </row>
    <row r="12" spans="1:10" x14ac:dyDescent="0.2">
      <c r="C12" s="35">
        <v>0.7</v>
      </c>
      <c r="D12" s="35">
        <v>0.15</v>
      </c>
      <c r="E12" s="35">
        <v>0.15</v>
      </c>
      <c r="F12" s="36">
        <f>ROUND(I12*C12,2)</f>
        <v>3762653.55</v>
      </c>
      <c r="G12" s="36">
        <f>ROUND(I12*D12,2)</f>
        <v>806282.9</v>
      </c>
      <c r="H12" s="36">
        <f>ROUND(I12*E12,2)</f>
        <v>806282.9</v>
      </c>
      <c r="I12" s="36">
        <f>IF(I13-725000&gt;0,I13-725000,0)</f>
        <v>5375219.3499999996</v>
      </c>
      <c r="J12" s="36">
        <f>SUM(G12:H12)</f>
        <v>1612565.8</v>
      </c>
    </row>
    <row r="13" spans="1:10" x14ac:dyDescent="0.2">
      <c r="A13" s="33"/>
      <c r="B13" s="37" t="s">
        <v>9</v>
      </c>
      <c r="C13" s="33"/>
      <c r="D13" s="33"/>
      <c r="E13" s="33"/>
      <c r="F13" s="38">
        <f>SUM(F11:F12)</f>
        <v>4197653.55</v>
      </c>
      <c r="G13" s="38">
        <f>SUM(G11:G12)</f>
        <v>842532.9</v>
      </c>
      <c r="H13" s="38">
        <f>SUM(H11:H12)</f>
        <v>1060032.8999999999</v>
      </c>
      <c r="I13" s="38">
        <v>6100219.3499999996</v>
      </c>
      <c r="J13" s="38">
        <f>SUM(G13:H13)</f>
        <v>1902565.7999999998</v>
      </c>
    </row>
    <row r="14" spans="1:10" x14ac:dyDescent="0.2">
      <c r="F14" s="36"/>
      <c r="G14" s="36"/>
      <c r="H14" s="36"/>
      <c r="I14" s="36"/>
      <c r="J14" s="36" t="s">
        <v>10</v>
      </c>
    </row>
    <row r="15" spans="1:10" x14ac:dyDescent="0.2">
      <c r="A15" s="30" t="s">
        <v>13</v>
      </c>
      <c r="B15" s="30" t="s">
        <v>14</v>
      </c>
      <c r="C15" s="35">
        <v>0.6</v>
      </c>
      <c r="D15" s="35">
        <v>0.05</v>
      </c>
      <c r="E15" s="35">
        <v>0.35</v>
      </c>
      <c r="F15" s="36">
        <f>ROUND(I15*C15,0)</f>
        <v>435000</v>
      </c>
      <c r="G15" s="36">
        <f>ROUND(I15*D15,0)</f>
        <v>36250</v>
      </c>
      <c r="H15" s="36">
        <f>ROUND(I15*E15,0)</f>
        <v>253750</v>
      </c>
      <c r="I15" s="36">
        <f>IF(I17&gt;725000,725000,I17)</f>
        <v>725000</v>
      </c>
      <c r="J15" s="36">
        <f>SUM(G15:H15)</f>
        <v>290000</v>
      </c>
    </row>
    <row r="16" spans="1:10" x14ac:dyDescent="0.2">
      <c r="C16" s="35">
        <v>0.7</v>
      </c>
      <c r="D16" s="35">
        <v>0.15</v>
      </c>
      <c r="E16" s="35">
        <v>0.15</v>
      </c>
      <c r="F16" s="36">
        <f>ROUND(I16*C16,2)</f>
        <v>3917179.36</v>
      </c>
      <c r="G16" s="36">
        <f>ROUND(I16*D16,2)</f>
        <v>839395.58</v>
      </c>
      <c r="H16" s="36">
        <f>ROUND(I16*E16,2)</f>
        <v>839395.58</v>
      </c>
      <c r="I16" s="36">
        <f>IF(I17-725000&gt;0,I17-725000,0)</f>
        <v>5595970.5099999998</v>
      </c>
      <c r="J16" s="36">
        <f>SUM(G16:H16)</f>
        <v>1678791.16</v>
      </c>
    </row>
    <row r="17" spans="1:10" ht="12.75" customHeight="1" x14ac:dyDescent="0.2">
      <c r="A17" s="33"/>
      <c r="B17" s="37" t="s">
        <v>9</v>
      </c>
      <c r="C17" s="33"/>
      <c r="D17" s="33"/>
      <c r="E17" s="33"/>
      <c r="F17" s="38">
        <f>SUM(F15:F16)</f>
        <v>4352179.3599999994</v>
      </c>
      <c r="G17" s="38">
        <f>SUM(G15:G16)</f>
        <v>875645.58</v>
      </c>
      <c r="H17" s="38">
        <f>SUM(H15:H16)</f>
        <v>1093145.58</v>
      </c>
      <c r="I17" s="38">
        <v>6320970.5099999998</v>
      </c>
      <c r="J17" s="38">
        <f>SUM(G17:H17)</f>
        <v>1968791.1600000001</v>
      </c>
    </row>
    <row r="18" spans="1:10" x14ac:dyDescent="0.2">
      <c r="F18" s="36"/>
      <c r="G18" s="36"/>
      <c r="H18" s="36"/>
      <c r="I18" s="36"/>
      <c r="J18" s="36" t="s">
        <v>10</v>
      </c>
    </row>
    <row r="19" spans="1:10" x14ac:dyDescent="0.2">
      <c r="A19" s="30" t="s">
        <v>15</v>
      </c>
      <c r="B19" s="30" t="s">
        <v>16</v>
      </c>
      <c r="C19" s="35">
        <v>0.6</v>
      </c>
      <c r="D19" s="35">
        <v>0.05</v>
      </c>
      <c r="E19" s="35">
        <v>0.35</v>
      </c>
      <c r="F19" s="36">
        <f>ROUND(I19*C19,2)</f>
        <v>121723.97</v>
      </c>
      <c r="G19" s="36">
        <f>ROUND(I19*D19,2)</f>
        <v>10143.66</v>
      </c>
      <c r="H19" s="36">
        <f>ROUND(I19*E19,2)</f>
        <v>71005.649999999994</v>
      </c>
      <c r="I19" s="36">
        <f>IF(I21&gt;725000,725000,I21)</f>
        <v>202873.28</v>
      </c>
      <c r="J19" s="36">
        <f>SUM(G19:H19)</f>
        <v>81149.31</v>
      </c>
    </row>
    <row r="20" spans="1:10" x14ac:dyDescent="0.2">
      <c r="C20" s="35">
        <v>0.7</v>
      </c>
      <c r="D20" s="35">
        <v>0.15</v>
      </c>
      <c r="E20" s="35">
        <v>0.15</v>
      </c>
      <c r="F20" s="36">
        <f>ROUND(I20*C20,0)</f>
        <v>0</v>
      </c>
      <c r="G20" s="36">
        <f>ROUND(I20*D20,0)</f>
        <v>0</v>
      </c>
      <c r="H20" s="36">
        <f>ROUND(I20*E20,0)</f>
        <v>0</v>
      </c>
      <c r="I20" s="36">
        <f>IF(I21-725000&gt;0,I21-725000,0)</f>
        <v>0</v>
      </c>
      <c r="J20" s="36">
        <f>SUM(G20:H20)</f>
        <v>0</v>
      </c>
    </row>
    <row r="21" spans="1:10" x14ac:dyDescent="0.2">
      <c r="A21" s="39"/>
      <c r="B21" s="40" t="s">
        <v>9</v>
      </c>
      <c r="C21" s="39"/>
      <c r="D21" s="39"/>
      <c r="E21" s="39"/>
      <c r="F21" s="41">
        <f>SUM(F19:F20)</f>
        <v>121723.97</v>
      </c>
      <c r="G21" s="41">
        <f>SUM(G19:G20)</f>
        <v>10143.66</v>
      </c>
      <c r="H21" s="41">
        <f>SUM(H19:H20)</f>
        <v>71005.649999999994</v>
      </c>
      <c r="I21" s="41">
        <v>202873.28</v>
      </c>
      <c r="J21" s="36">
        <f>SUM(G21:H21)</f>
        <v>81149.31</v>
      </c>
    </row>
    <row r="22" spans="1:10" x14ac:dyDescent="0.2">
      <c r="F22" s="36"/>
      <c r="G22" s="36"/>
      <c r="H22" s="36"/>
      <c r="I22" s="36"/>
      <c r="J22" s="36" t="s">
        <v>10</v>
      </c>
    </row>
    <row r="23" spans="1:10" x14ac:dyDescent="0.2">
      <c r="A23" s="30" t="s">
        <v>10</v>
      </c>
      <c r="B23" s="30" t="s">
        <v>39</v>
      </c>
      <c r="C23" s="35">
        <v>0.6</v>
      </c>
      <c r="D23" s="35">
        <v>0.05</v>
      </c>
      <c r="E23" s="35">
        <v>0.35</v>
      </c>
      <c r="F23" s="36">
        <f>ROUND(I23*C23,0)</f>
        <v>435000</v>
      </c>
      <c r="G23" s="36">
        <f>ROUND(I23*D23,0)</f>
        <v>36250</v>
      </c>
      <c r="H23" s="36">
        <f>ROUND(I23*E23,0)</f>
        <v>253750</v>
      </c>
      <c r="I23" s="36">
        <f>IF(I25&gt;725000,725000,I25)</f>
        <v>725000</v>
      </c>
      <c r="J23" s="36">
        <f>SUM(G23:H23)</f>
        <v>290000</v>
      </c>
    </row>
    <row r="24" spans="1:10" x14ac:dyDescent="0.2">
      <c r="C24" s="35">
        <v>0.7</v>
      </c>
      <c r="D24" s="35">
        <v>0.15</v>
      </c>
      <c r="E24" s="35">
        <v>0.15</v>
      </c>
      <c r="F24" s="36">
        <f>ROUND(I24*C24,2)</f>
        <v>2735504.03</v>
      </c>
      <c r="G24" s="36">
        <f>ROUND(I24*D24,2)</f>
        <v>586179.43999999994</v>
      </c>
      <c r="H24" s="36">
        <f>ROUND(I24*E24,2)</f>
        <v>586179.43999999994</v>
      </c>
      <c r="I24" s="36">
        <f>IF(I25-725000&gt;0,I25-725000,0)</f>
        <v>3907862.9000000004</v>
      </c>
      <c r="J24" s="36">
        <f>SUM(G24:H24)</f>
        <v>1172358.8799999999</v>
      </c>
    </row>
    <row r="25" spans="1:10" x14ac:dyDescent="0.2">
      <c r="A25" s="39"/>
      <c r="B25" s="40" t="s">
        <v>9</v>
      </c>
      <c r="C25" s="39"/>
      <c r="D25" s="39"/>
      <c r="E25" s="39"/>
      <c r="F25" s="41">
        <f>SUM(F23:F24)</f>
        <v>3170504.03</v>
      </c>
      <c r="G25" s="41">
        <f>SUM(G23:G24)</f>
        <v>622429.43999999994</v>
      </c>
      <c r="H25" s="41">
        <f>SUM(H23:H24)</f>
        <v>839929.44</v>
      </c>
      <c r="I25" s="41">
        <v>4632862.9000000004</v>
      </c>
      <c r="J25" s="36">
        <f>SUM(G25:H25)</f>
        <v>1462358.88</v>
      </c>
    </row>
    <row r="26" spans="1:10" x14ac:dyDescent="0.2">
      <c r="F26" s="36"/>
      <c r="G26" s="36"/>
      <c r="H26" s="36"/>
      <c r="I26" s="36"/>
      <c r="J26" s="36" t="s">
        <v>10</v>
      </c>
    </row>
    <row r="27" spans="1:10" x14ac:dyDescent="0.2">
      <c r="A27" s="33"/>
      <c r="B27" s="37" t="s">
        <v>17</v>
      </c>
      <c r="C27" s="33"/>
      <c r="D27" s="33"/>
      <c r="E27" s="33"/>
      <c r="F27" s="38">
        <f>SUM(F21,F25)</f>
        <v>3292228</v>
      </c>
      <c r="G27" s="38">
        <f>SUM(G21,G25)</f>
        <v>632573.1</v>
      </c>
      <c r="H27" s="38">
        <f>SUM(H21,H25)</f>
        <v>910935.09</v>
      </c>
      <c r="I27" s="38">
        <f>SUM(F27:H27)</f>
        <v>4835736.1900000004</v>
      </c>
      <c r="J27" s="38">
        <f>SUM(G27:H27)</f>
        <v>1543508.19</v>
      </c>
    </row>
    <row r="28" spans="1:10" x14ac:dyDescent="0.2">
      <c r="F28" s="36"/>
      <c r="G28" s="36"/>
      <c r="H28" s="36"/>
      <c r="I28" s="36"/>
      <c r="J28" s="36" t="s">
        <v>10</v>
      </c>
    </row>
    <row r="29" spans="1:10" x14ac:dyDescent="0.2">
      <c r="A29" s="30" t="s">
        <v>18</v>
      </c>
      <c r="B29" s="30" t="s">
        <v>19</v>
      </c>
      <c r="C29" s="35">
        <v>0.6</v>
      </c>
      <c r="D29" s="35">
        <v>0.05</v>
      </c>
      <c r="E29" s="35">
        <v>0.35</v>
      </c>
      <c r="F29" s="36">
        <f>ROUND(I29*C29,0)</f>
        <v>435000</v>
      </c>
      <c r="G29" s="36">
        <f>ROUND(I29*D29,0)</f>
        <v>36250</v>
      </c>
      <c r="H29" s="36">
        <f>ROUND(I29*E29,0)</f>
        <v>253750</v>
      </c>
      <c r="I29" s="36">
        <f>IF(I31&gt;725000,725000,I31)</f>
        <v>725000</v>
      </c>
      <c r="J29" s="36">
        <f>SUM(G29:H29)</f>
        <v>290000</v>
      </c>
    </row>
    <row r="30" spans="1:10" x14ac:dyDescent="0.2">
      <c r="C30" s="35">
        <v>0.7</v>
      </c>
      <c r="D30" s="35">
        <v>0.15</v>
      </c>
      <c r="E30" s="35">
        <v>0.15</v>
      </c>
      <c r="F30" s="36">
        <f>ROUND(I30*C30,2)</f>
        <v>3341508.06</v>
      </c>
      <c r="G30" s="36">
        <f>ROUND(I30*D30,2)</f>
        <v>716037.44</v>
      </c>
      <c r="H30" s="36">
        <f>ROUND(I30*E30,2)</f>
        <v>716037.44</v>
      </c>
      <c r="I30" s="36">
        <f>IF(I31-725000&gt;0,I31-725000,0)</f>
        <v>4773582.9400000004</v>
      </c>
      <c r="J30" s="36">
        <f>SUM(G30:H30)</f>
        <v>1432074.88</v>
      </c>
    </row>
    <row r="31" spans="1:10" x14ac:dyDescent="0.2">
      <c r="A31" s="33"/>
      <c r="B31" s="37" t="s">
        <v>9</v>
      </c>
      <c r="C31" s="33"/>
      <c r="D31" s="33"/>
      <c r="E31" s="33"/>
      <c r="F31" s="38">
        <f>SUM(F29:F30)</f>
        <v>3776508.06</v>
      </c>
      <c r="G31" s="38">
        <f>SUM(G29:G30)</f>
        <v>752287.44</v>
      </c>
      <c r="H31" s="38">
        <f>SUM(H29:H30)</f>
        <v>969787.44</v>
      </c>
      <c r="I31" s="38">
        <v>5498582.9400000004</v>
      </c>
      <c r="J31" s="38">
        <f>SUM(G31:H31)</f>
        <v>1722074.88</v>
      </c>
    </row>
    <row r="32" spans="1:10" x14ac:dyDescent="0.2">
      <c r="J32" s="42" t="s">
        <v>10</v>
      </c>
    </row>
    <row r="33" spans="1:10" x14ac:dyDescent="0.2">
      <c r="J33" s="42" t="s">
        <v>10</v>
      </c>
    </row>
    <row r="34" spans="1:10" x14ac:dyDescent="0.2">
      <c r="J34" s="42" t="s">
        <v>10</v>
      </c>
    </row>
    <row r="35" spans="1:10" x14ac:dyDescent="0.2">
      <c r="A35" s="15" t="s">
        <v>46</v>
      </c>
      <c r="J35" s="42" t="s">
        <v>10</v>
      </c>
    </row>
    <row r="36" spans="1:10" x14ac:dyDescent="0.2">
      <c r="J36" s="42" t="s">
        <v>10</v>
      </c>
    </row>
    <row r="37" spans="1:10" x14ac:dyDescent="0.2">
      <c r="C37" s="31" t="s">
        <v>0</v>
      </c>
      <c r="D37" s="31" t="s">
        <v>1</v>
      </c>
      <c r="E37" s="31" t="s">
        <v>2</v>
      </c>
      <c r="F37" s="31" t="s">
        <v>0</v>
      </c>
      <c r="G37" s="31" t="s">
        <v>1</v>
      </c>
      <c r="H37" s="31" t="s">
        <v>2</v>
      </c>
      <c r="I37" s="31" t="s">
        <v>3</v>
      </c>
      <c r="J37" s="31" t="s">
        <v>4</v>
      </c>
    </row>
    <row r="38" spans="1:10" x14ac:dyDescent="0.2">
      <c r="C38" s="31" t="s">
        <v>5</v>
      </c>
      <c r="D38" s="31" t="s">
        <v>5</v>
      </c>
      <c r="E38" s="31" t="s">
        <v>5</v>
      </c>
      <c r="F38" s="31" t="s">
        <v>6</v>
      </c>
      <c r="G38" s="31" t="s">
        <v>6</v>
      </c>
      <c r="H38" s="31" t="s">
        <v>6</v>
      </c>
      <c r="I38" s="31" t="s">
        <v>6</v>
      </c>
      <c r="J38" s="31" t="s">
        <v>6</v>
      </c>
    </row>
    <row r="39" spans="1:10" ht="12.75" customHeight="1" x14ac:dyDescent="0.2">
      <c r="A39" s="33"/>
      <c r="B39" s="33"/>
      <c r="C39" s="34"/>
      <c r="D39" s="34"/>
      <c r="E39" s="34"/>
      <c r="F39" s="34"/>
      <c r="G39" s="34"/>
      <c r="H39" s="34"/>
      <c r="I39" s="34"/>
      <c r="J39" s="43" t="s">
        <v>10</v>
      </c>
    </row>
    <row r="40" spans="1:10" x14ac:dyDescent="0.2">
      <c r="J40" s="42" t="s">
        <v>10</v>
      </c>
    </row>
    <row r="41" spans="1:10" x14ac:dyDescent="0.2">
      <c r="A41" s="30" t="s">
        <v>20</v>
      </c>
      <c r="B41" s="30" t="s">
        <v>21</v>
      </c>
      <c r="C41" s="35">
        <v>0.6</v>
      </c>
      <c r="D41" s="35">
        <v>0.05</v>
      </c>
      <c r="E41" s="35">
        <v>0.35</v>
      </c>
      <c r="F41" s="36">
        <f>ROUND(I41*C41,0)</f>
        <v>435000</v>
      </c>
      <c r="G41" s="36">
        <f>ROUND(I41*D41,0)</f>
        <v>36250</v>
      </c>
      <c r="H41" s="36">
        <f>ROUND(I41*E41,0)</f>
        <v>253750</v>
      </c>
      <c r="I41" s="36">
        <f>IF(I43&gt;725000,725000,I43)</f>
        <v>725000</v>
      </c>
      <c r="J41" s="36">
        <f>SUM(G41:H41)</f>
        <v>290000</v>
      </c>
    </row>
    <row r="42" spans="1:10" x14ac:dyDescent="0.2">
      <c r="C42" s="35">
        <v>0.7</v>
      </c>
      <c r="D42" s="35">
        <v>0.15</v>
      </c>
      <c r="E42" s="35">
        <v>0.15</v>
      </c>
      <c r="F42" s="36">
        <f>ROUND(I42*C42,2)</f>
        <v>5669766.3499999996</v>
      </c>
      <c r="G42" s="36">
        <f>ROUND(I42*D42,2)</f>
        <v>1214949.93</v>
      </c>
      <c r="H42" s="36">
        <f>ROUND(I42*E42,2)</f>
        <v>1214949.93</v>
      </c>
      <c r="I42" s="36">
        <f>IF(I43-725000&gt;0,I43-725000,0)</f>
        <v>8099666.2100000009</v>
      </c>
      <c r="J42" s="36">
        <f>SUM(G42:H42)</f>
        <v>2429899.86</v>
      </c>
    </row>
    <row r="43" spans="1:10" x14ac:dyDescent="0.2">
      <c r="A43" s="39"/>
      <c r="B43" s="40" t="s">
        <v>9</v>
      </c>
      <c r="C43" s="39"/>
      <c r="D43" s="39"/>
      <c r="E43" s="39"/>
      <c r="F43" s="41">
        <f>SUM(F41:F42)</f>
        <v>6104766.3499999996</v>
      </c>
      <c r="G43" s="41">
        <f>SUM(G41:G42)</f>
        <v>1251199.93</v>
      </c>
      <c r="H43" s="41">
        <f>SUM(H41:H42)</f>
        <v>1468699.93</v>
      </c>
      <c r="I43" s="41">
        <v>8824666.2100000009</v>
      </c>
      <c r="J43" s="36">
        <f>SUM(G43:H43)</f>
        <v>2719899.86</v>
      </c>
    </row>
    <row r="44" spans="1:10" x14ac:dyDescent="0.2">
      <c r="F44" s="36"/>
      <c r="G44" s="36"/>
      <c r="H44" s="36"/>
      <c r="I44" s="36"/>
      <c r="J44" s="36" t="s">
        <v>10</v>
      </c>
    </row>
    <row r="45" spans="1:10" x14ac:dyDescent="0.2">
      <c r="A45" s="30" t="s">
        <v>10</v>
      </c>
      <c r="B45" s="30" t="s">
        <v>22</v>
      </c>
      <c r="C45" s="35">
        <v>0.6</v>
      </c>
      <c r="D45" s="35">
        <v>0.05</v>
      </c>
      <c r="E45" s="35">
        <v>0.35</v>
      </c>
      <c r="F45" s="36">
        <f>ROUND(I45*C45,0)</f>
        <v>435000</v>
      </c>
      <c r="G45" s="36">
        <f>ROUND(I45*D45,0)</f>
        <v>36250</v>
      </c>
      <c r="H45" s="36">
        <f>ROUND(I45*E45,0)</f>
        <v>253750</v>
      </c>
      <c r="I45" s="36">
        <f>IF(I47&gt;725000,725000,I47)</f>
        <v>725000</v>
      </c>
      <c r="J45" s="36">
        <f>SUM(G45:H45)</f>
        <v>290000</v>
      </c>
    </row>
    <row r="46" spans="1:10" x14ac:dyDescent="0.2">
      <c r="C46" s="35">
        <v>0.7</v>
      </c>
      <c r="D46" s="35">
        <v>0.15</v>
      </c>
      <c r="E46" s="35">
        <v>0.15</v>
      </c>
      <c r="F46" s="36">
        <f>ROUND(I46*C46,2)</f>
        <v>687558.26</v>
      </c>
      <c r="G46" s="36">
        <f>ROUND(I46*D46,2)</f>
        <v>147333.91</v>
      </c>
      <c r="H46" s="36">
        <f>ROUND(I46*E46,2)</f>
        <v>147333.91</v>
      </c>
      <c r="I46" s="36">
        <f>IF(I47-725000&gt;0,I47-725000,0)</f>
        <v>982226.09000000008</v>
      </c>
      <c r="J46" s="36">
        <f>SUM(G46:H46)</f>
        <v>294667.82</v>
      </c>
    </row>
    <row r="47" spans="1:10" x14ac:dyDescent="0.2">
      <c r="A47" s="39"/>
      <c r="B47" s="40" t="s">
        <v>9</v>
      </c>
      <c r="C47" s="39"/>
      <c r="D47" s="39"/>
      <c r="E47" s="39"/>
      <c r="F47" s="41">
        <f>SUM(F45:F46)</f>
        <v>1122558.26</v>
      </c>
      <c r="G47" s="41">
        <f>SUM(G45:G46)</f>
        <v>183583.91</v>
      </c>
      <c r="H47" s="41">
        <f>SUM(H45:H46)</f>
        <v>401083.91000000003</v>
      </c>
      <c r="I47" s="41">
        <v>1707226.09</v>
      </c>
      <c r="J47" s="36">
        <f>SUM(G47:H47)</f>
        <v>584667.82000000007</v>
      </c>
    </row>
    <row r="48" spans="1:10" x14ac:dyDescent="0.2">
      <c r="A48" s="39"/>
      <c r="B48" s="40"/>
      <c r="C48" s="39"/>
      <c r="D48" s="39"/>
      <c r="E48" s="39"/>
      <c r="F48" s="41"/>
      <c r="G48" s="41"/>
      <c r="H48" s="41"/>
      <c r="I48" s="41"/>
      <c r="J48" s="36" t="s">
        <v>10</v>
      </c>
    </row>
    <row r="49" spans="1:10" x14ac:dyDescent="0.2">
      <c r="A49" s="30" t="s">
        <v>10</v>
      </c>
      <c r="B49" s="30" t="s">
        <v>23</v>
      </c>
      <c r="C49" s="35">
        <v>0.6</v>
      </c>
      <c r="D49" s="35">
        <v>0.05</v>
      </c>
      <c r="E49" s="35">
        <v>0.35</v>
      </c>
      <c r="F49" s="36">
        <f>ROUND(I49*C49,0)</f>
        <v>435000</v>
      </c>
      <c r="G49" s="36">
        <f>ROUND(I49*D49,0)</f>
        <v>36250</v>
      </c>
      <c r="H49" s="36">
        <f>ROUND(I49*E49,0)</f>
        <v>253750</v>
      </c>
      <c r="I49" s="36">
        <f>IF(I51&gt;725000,725000,I51)</f>
        <v>725000</v>
      </c>
      <c r="J49" s="36">
        <f>SUM(G49:H49)</f>
        <v>290000</v>
      </c>
    </row>
    <row r="50" spans="1:10" x14ac:dyDescent="0.2">
      <c r="C50" s="35">
        <v>0.7</v>
      </c>
      <c r="D50" s="35">
        <v>0.15</v>
      </c>
      <c r="E50" s="35">
        <v>0.15</v>
      </c>
      <c r="F50" s="36">
        <f>ROUND(I50*C50,2)</f>
        <v>2967867.55</v>
      </c>
      <c r="G50" s="36">
        <f>ROUND(I50*D50,2)</f>
        <v>635971.62</v>
      </c>
      <c r="H50" s="36">
        <f>ROUND(I50*E50,2)</f>
        <v>635971.62</v>
      </c>
      <c r="I50" s="36">
        <f>IF(I51-725000&gt;0,I51-725000,0)</f>
        <v>4239810.79</v>
      </c>
      <c r="J50" s="36">
        <f>SUM(G50:H50)</f>
        <v>1271943.24</v>
      </c>
    </row>
    <row r="51" spans="1:10" x14ac:dyDescent="0.2">
      <c r="A51" s="39"/>
      <c r="B51" s="40" t="s">
        <v>9</v>
      </c>
      <c r="C51" s="39"/>
      <c r="D51" s="39"/>
      <c r="E51" s="39"/>
      <c r="F51" s="41">
        <f>SUM(F49:F50)</f>
        <v>3402867.55</v>
      </c>
      <c r="G51" s="41">
        <f>SUM(G49:G50)</f>
        <v>672221.62</v>
      </c>
      <c r="H51" s="41">
        <f>SUM(H49:H50)</f>
        <v>889721.62</v>
      </c>
      <c r="I51" s="41">
        <v>4964810.79</v>
      </c>
      <c r="J51" s="36">
        <f>SUM(G51:H51)</f>
        <v>1561943.24</v>
      </c>
    </row>
    <row r="52" spans="1:10" x14ac:dyDescent="0.2">
      <c r="F52" s="36"/>
      <c r="G52" s="36"/>
      <c r="H52" s="36"/>
      <c r="I52" s="36"/>
      <c r="J52" s="36" t="s">
        <v>10</v>
      </c>
    </row>
    <row r="53" spans="1:10" x14ac:dyDescent="0.2">
      <c r="A53" s="33"/>
      <c r="B53" s="37" t="s">
        <v>17</v>
      </c>
      <c r="C53" s="33"/>
      <c r="D53" s="33"/>
      <c r="E53" s="33"/>
      <c r="F53" s="38">
        <f>SUM(F43,F47,F51)</f>
        <v>10630192.16</v>
      </c>
      <c r="G53" s="38">
        <f>SUM(G43,G47,G51)</f>
        <v>2107005.46</v>
      </c>
      <c r="H53" s="38">
        <f>SUM(H43,H47,H51)</f>
        <v>2759505.46</v>
      </c>
      <c r="I53" s="38">
        <f>SUM(F53:H53)</f>
        <v>15496703.080000002</v>
      </c>
      <c r="J53" s="38">
        <f>SUM(G53:H53)</f>
        <v>4866510.92</v>
      </c>
    </row>
    <row r="54" spans="1:10" x14ac:dyDescent="0.2">
      <c r="F54" s="36"/>
      <c r="G54" s="36"/>
      <c r="H54" s="36"/>
      <c r="I54" s="36"/>
      <c r="J54" s="36" t="s">
        <v>10</v>
      </c>
    </row>
    <row r="55" spans="1:10" x14ac:dyDescent="0.2">
      <c r="A55" s="30" t="s">
        <v>24</v>
      </c>
      <c r="B55" s="30" t="s">
        <v>25</v>
      </c>
      <c r="C55" s="35">
        <v>0.6</v>
      </c>
      <c r="D55" s="35">
        <v>0.05</v>
      </c>
      <c r="E55" s="35">
        <v>0.35</v>
      </c>
      <c r="F55" s="36">
        <f>ROUND(I55*C55,0)</f>
        <v>435000</v>
      </c>
      <c r="G55" s="36">
        <f>ROUND(I55*D55,0)</f>
        <v>36250</v>
      </c>
      <c r="H55" s="36">
        <f>ROUND(I55*E55,0)</f>
        <v>253750</v>
      </c>
      <c r="I55" s="36">
        <f>IF(I57&gt;725000,725000,I57)</f>
        <v>725000</v>
      </c>
      <c r="J55" s="36">
        <f>SUM(G55:H55)</f>
        <v>290000</v>
      </c>
    </row>
    <row r="56" spans="1:10" x14ac:dyDescent="0.2">
      <c r="C56" s="35">
        <v>0.7</v>
      </c>
      <c r="D56" s="35">
        <v>0.15</v>
      </c>
      <c r="E56" s="35">
        <v>0.15</v>
      </c>
      <c r="F56" s="36">
        <f>ROUND(I56*C56,2)</f>
        <v>6867730.5800000001</v>
      </c>
      <c r="G56" s="36">
        <f>ROUND(I56*D56,2)</f>
        <v>1471656.55</v>
      </c>
      <c r="H56" s="36">
        <f>ROUND(I56*E56,2)</f>
        <v>1471656.55</v>
      </c>
      <c r="I56" s="36">
        <f>IF(I57-725000&gt;0,I57-725000,0)</f>
        <v>9811043.6899999995</v>
      </c>
      <c r="J56" s="36">
        <f>SUM(G56:H56)</f>
        <v>2943313.1</v>
      </c>
    </row>
    <row r="57" spans="1:10" x14ac:dyDescent="0.2">
      <c r="A57" s="39"/>
      <c r="B57" s="40" t="s">
        <v>9</v>
      </c>
      <c r="C57" s="39"/>
      <c r="D57" s="39"/>
      <c r="E57" s="39"/>
      <c r="F57" s="41">
        <f>SUM(F55:F56)</f>
        <v>7302730.5800000001</v>
      </c>
      <c r="G57" s="41">
        <f>SUM(G55:G56)</f>
        <v>1507906.55</v>
      </c>
      <c r="H57" s="41">
        <f>SUM(H55:H56)</f>
        <v>1725406.55</v>
      </c>
      <c r="I57" s="41">
        <v>10536043.689999999</v>
      </c>
      <c r="J57" s="36">
        <f>SUM(G57:H57)</f>
        <v>3233313.1</v>
      </c>
    </row>
    <row r="58" spans="1:10" x14ac:dyDescent="0.2">
      <c r="F58" s="36"/>
      <c r="G58" s="36"/>
      <c r="H58" s="36"/>
      <c r="I58" s="36"/>
      <c r="J58" s="36" t="s">
        <v>10</v>
      </c>
    </row>
    <row r="59" spans="1:10" x14ac:dyDescent="0.2">
      <c r="A59" s="30" t="s">
        <v>10</v>
      </c>
      <c r="B59" s="30" t="s">
        <v>26</v>
      </c>
      <c r="C59" s="35">
        <v>0.6</v>
      </c>
      <c r="D59" s="35">
        <v>0.05</v>
      </c>
      <c r="E59" s="35">
        <v>0.35</v>
      </c>
      <c r="F59" s="36">
        <f>ROUND(I59*C59,2)</f>
        <v>411495.77</v>
      </c>
      <c r="G59" s="36">
        <f>ROUND(I59*D59,2)</f>
        <v>34291.31</v>
      </c>
      <c r="H59" s="36">
        <f>ROUND(I59*E59,2)</f>
        <v>240039.2</v>
      </c>
      <c r="I59" s="36">
        <f>IF(I61&gt;725000,725000,I61)</f>
        <v>685826.28</v>
      </c>
      <c r="J59" s="36">
        <f>SUM(G59:H59)</f>
        <v>274330.51</v>
      </c>
    </row>
    <row r="60" spans="1:10" x14ac:dyDescent="0.2">
      <c r="C60" s="35">
        <v>0.7</v>
      </c>
      <c r="D60" s="35">
        <v>0.15</v>
      </c>
      <c r="E60" s="35">
        <v>0.15</v>
      </c>
      <c r="F60" s="36">
        <f>ROUND(I60*C60,2)</f>
        <v>0</v>
      </c>
      <c r="G60" s="36">
        <f>ROUND(I60*D60,2)</f>
        <v>0</v>
      </c>
      <c r="H60" s="36">
        <f>ROUND(I60*E60,2)</f>
        <v>0</v>
      </c>
      <c r="I60" s="36">
        <f>IF(I61-725000&gt;0,I61-725000,0)</f>
        <v>0</v>
      </c>
      <c r="J60" s="36">
        <f>SUM(G60:H60)</f>
        <v>0</v>
      </c>
    </row>
    <row r="61" spans="1:10" x14ac:dyDescent="0.2">
      <c r="A61" s="39"/>
      <c r="B61" s="40" t="s">
        <v>9</v>
      </c>
      <c r="C61" s="39"/>
      <c r="D61" s="39"/>
      <c r="E61" s="39"/>
      <c r="F61" s="41">
        <f>SUM(F59:F60)</f>
        <v>411495.77</v>
      </c>
      <c r="G61" s="41">
        <f>SUM(G59:G60)</f>
        <v>34291.31</v>
      </c>
      <c r="H61" s="41">
        <f>SUM(H59:H60)</f>
        <v>240039.2</v>
      </c>
      <c r="I61" s="41">
        <v>685826.28</v>
      </c>
      <c r="J61" s="36">
        <f>SUM(G61:H61)</f>
        <v>274330.51</v>
      </c>
    </row>
    <row r="62" spans="1:10" x14ac:dyDescent="0.2">
      <c r="F62" s="36"/>
      <c r="G62" s="36"/>
      <c r="H62" s="36"/>
      <c r="I62" s="36"/>
      <c r="J62" s="36" t="s">
        <v>10</v>
      </c>
    </row>
    <row r="63" spans="1:10" x14ac:dyDescent="0.2">
      <c r="A63" s="33"/>
      <c r="B63" s="37" t="s">
        <v>17</v>
      </c>
      <c r="C63" s="33"/>
      <c r="D63" s="33"/>
      <c r="E63" s="33"/>
      <c r="F63" s="38">
        <f>SUM(F57,F61)</f>
        <v>7714226.3499999996</v>
      </c>
      <c r="G63" s="38">
        <f>SUM(G57,G61)</f>
        <v>1542197.86</v>
      </c>
      <c r="H63" s="38">
        <f>SUM(H57,H61)</f>
        <v>1965445.75</v>
      </c>
      <c r="I63" s="38">
        <f>SUM(F63:H63)</f>
        <v>11221869.959999999</v>
      </c>
      <c r="J63" s="38">
        <f>SUM(G63:H63)</f>
        <v>3507643.6100000003</v>
      </c>
    </row>
    <row r="64" spans="1:10" x14ac:dyDescent="0.2">
      <c r="F64" s="36"/>
      <c r="G64" s="36"/>
      <c r="H64" s="36"/>
      <c r="I64" s="36"/>
      <c r="J64" s="36" t="s">
        <v>10</v>
      </c>
    </row>
    <row r="65" spans="1:10" x14ac:dyDescent="0.2">
      <c r="A65" s="30" t="s">
        <v>27</v>
      </c>
      <c r="B65" s="30" t="s">
        <v>28</v>
      </c>
      <c r="C65" s="35">
        <v>0.6</v>
      </c>
      <c r="D65" s="35">
        <v>0.05</v>
      </c>
      <c r="E65" s="35">
        <v>0.35</v>
      </c>
      <c r="F65" s="36">
        <f>ROUND(I65*C65,0)</f>
        <v>435000</v>
      </c>
      <c r="G65" s="36">
        <f>ROUND(I65*D65,0)</f>
        <v>36250</v>
      </c>
      <c r="H65" s="36">
        <f>ROUND(I65*E65,0)</f>
        <v>253750</v>
      </c>
      <c r="I65" s="36">
        <f>IF(I67&gt;725000,725000,I67)</f>
        <v>725000</v>
      </c>
      <c r="J65" s="36">
        <f>SUM(G65:H65)</f>
        <v>290000</v>
      </c>
    </row>
    <row r="66" spans="1:10" x14ac:dyDescent="0.2">
      <c r="C66" s="35">
        <v>0.7</v>
      </c>
      <c r="D66" s="35">
        <v>0.15</v>
      </c>
      <c r="E66" s="35">
        <v>0.15</v>
      </c>
      <c r="F66" s="36">
        <f>ROUND(I66*C66,2)</f>
        <v>10238264.18</v>
      </c>
      <c r="G66" s="36">
        <f>ROUND(I66*D66,2)</f>
        <v>2193913.75</v>
      </c>
      <c r="H66" s="36">
        <f>ROUND(I66*E66,2)</f>
        <v>2193913.75</v>
      </c>
      <c r="I66" s="36">
        <f>IF(I67-725000&gt;0,I67-725000,0)</f>
        <v>14626091.689999999</v>
      </c>
      <c r="J66" s="36">
        <f>SUM(G66:H66)</f>
        <v>4387827.5</v>
      </c>
    </row>
    <row r="67" spans="1:10" x14ac:dyDescent="0.2">
      <c r="A67" s="33"/>
      <c r="B67" s="37" t="s">
        <v>9</v>
      </c>
      <c r="C67" s="33"/>
      <c r="D67" s="33"/>
      <c r="E67" s="33"/>
      <c r="F67" s="38">
        <f>SUM(F65:F66)</f>
        <v>10673264.18</v>
      </c>
      <c r="G67" s="38">
        <f>SUM(G65:G66)</f>
        <v>2230163.75</v>
      </c>
      <c r="H67" s="38">
        <f>SUM(H65:H66)</f>
        <v>2447663.75</v>
      </c>
      <c r="I67" s="38">
        <v>15351091.689999999</v>
      </c>
      <c r="J67" s="38">
        <f>SUM(G67:H67)</f>
        <v>4677827.5</v>
      </c>
    </row>
    <row r="69" spans="1:10" x14ac:dyDescent="0.2">
      <c r="A69" s="15" t="s">
        <v>46</v>
      </c>
    </row>
    <row r="71" spans="1:10" x14ac:dyDescent="0.2">
      <c r="C71" s="31" t="s">
        <v>0</v>
      </c>
      <c r="D71" s="31" t="s">
        <v>1</v>
      </c>
      <c r="E71" s="31" t="s">
        <v>2</v>
      </c>
      <c r="F71" s="31" t="s">
        <v>3</v>
      </c>
      <c r="G71" s="31" t="s">
        <v>4</v>
      </c>
    </row>
    <row r="72" spans="1:10" x14ac:dyDescent="0.2">
      <c r="C72" s="31" t="s">
        <v>6</v>
      </c>
      <c r="D72" s="31" t="s">
        <v>6</v>
      </c>
      <c r="E72" s="31" t="s">
        <v>6</v>
      </c>
      <c r="F72" s="31" t="s">
        <v>6</v>
      </c>
      <c r="G72" s="31" t="s">
        <v>6</v>
      </c>
    </row>
    <row r="73" spans="1:10" x14ac:dyDescent="0.2">
      <c r="B73" s="30" t="s">
        <v>29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</row>
    <row r="74" spans="1:10" x14ac:dyDescent="0.2">
      <c r="B74" s="30" t="s">
        <v>30</v>
      </c>
      <c r="C74" s="42">
        <v>4446347</v>
      </c>
      <c r="D74" s="42">
        <v>895824</v>
      </c>
      <c r="E74" s="42">
        <v>1113324</v>
      </c>
      <c r="F74" s="42">
        <v>6455495</v>
      </c>
      <c r="G74" s="42">
        <v>2009148</v>
      </c>
    </row>
    <row r="75" spans="1:10" x14ac:dyDescent="0.2">
      <c r="B75" s="30" t="s">
        <v>31</v>
      </c>
      <c r="C75" s="42">
        <v>4197654</v>
      </c>
      <c r="D75" s="42">
        <v>842533</v>
      </c>
      <c r="E75" s="42">
        <v>1060033</v>
      </c>
      <c r="F75" s="42">
        <v>6100220</v>
      </c>
      <c r="G75" s="42">
        <v>1902566</v>
      </c>
    </row>
    <row r="76" spans="1:10" x14ac:dyDescent="0.2">
      <c r="B76" s="30" t="s">
        <v>32</v>
      </c>
      <c r="C76" s="42">
        <v>4352179</v>
      </c>
      <c r="D76" s="42">
        <v>875646</v>
      </c>
      <c r="E76" s="42">
        <v>1093146</v>
      </c>
      <c r="F76" s="42">
        <v>6320971</v>
      </c>
      <c r="G76" s="42">
        <v>1968792</v>
      </c>
    </row>
    <row r="77" spans="1:10" x14ac:dyDescent="0.2">
      <c r="B77" s="30" t="s">
        <v>33</v>
      </c>
      <c r="C77" s="42">
        <v>3292228</v>
      </c>
      <c r="D77" s="42">
        <v>632573</v>
      </c>
      <c r="E77" s="42">
        <v>910935</v>
      </c>
      <c r="F77" s="42">
        <v>4835736</v>
      </c>
      <c r="G77" s="42">
        <v>1543508</v>
      </c>
    </row>
    <row r="78" spans="1:10" x14ac:dyDescent="0.2">
      <c r="B78" s="30" t="s">
        <v>34</v>
      </c>
      <c r="C78" s="42">
        <v>3776508</v>
      </c>
      <c r="D78" s="42">
        <v>752287</v>
      </c>
      <c r="E78" s="42">
        <v>969787</v>
      </c>
      <c r="F78" s="42">
        <v>5498582</v>
      </c>
      <c r="G78" s="42">
        <v>1722074</v>
      </c>
    </row>
    <row r="79" spans="1:10" x14ac:dyDescent="0.2">
      <c r="B79" s="30" t="s">
        <v>35</v>
      </c>
      <c r="C79" s="42">
        <v>10630192</v>
      </c>
      <c r="D79" s="42">
        <v>2107005</v>
      </c>
      <c r="E79" s="42">
        <v>2759506</v>
      </c>
      <c r="F79" s="42">
        <v>15496703</v>
      </c>
      <c r="G79" s="42">
        <v>4866511</v>
      </c>
    </row>
    <row r="80" spans="1:10" x14ac:dyDescent="0.2">
      <c r="B80" s="30" t="s">
        <v>36</v>
      </c>
      <c r="C80" s="42">
        <v>7714226</v>
      </c>
      <c r="D80" s="42">
        <v>1542198</v>
      </c>
      <c r="E80" s="42">
        <v>1965446</v>
      </c>
      <c r="F80" s="42">
        <v>11221870</v>
      </c>
      <c r="G80" s="42">
        <v>3507644</v>
      </c>
    </row>
    <row r="81" spans="2:7" x14ac:dyDescent="0.2">
      <c r="B81" s="30" t="s">
        <v>37</v>
      </c>
      <c r="C81" s="42">
        <v>10673264</v>
      </c>
      <c r="D81" s="42">
        <v>2230164</v>
      </c>
      <c r="E81" s="42">
        <v>2447664</v>
      </c>
      <c r="F81" s="42">
        <v>15351092</v>
      </c>
      <c r="G81" s="42">
        <v>4677828</v>
      </c>
    </row>
    <row r="82" spans="2:7" x14ac:dyDescent="0.2">
      <c r="C82" s="42"/>
      <c r="D82" s="42"/>
      <c r="E82" s="42"/>
      <c r="F82" s="42">
        <v>71280669</v>
      </c>
      <c r="G82" s="42"/>
    </row>
    <row r="83" spans="2:7" x14ac:dyDescent="0.2">
      <c r="B83" s="30" t="s">
        <v>3</v>
      </c>
      <c r="C83" s="42">
        <v>49082598</v>
      </c>
      <c r="D83" s="42">
        <v>9878230</v>
      </c>
      <c r="E83" s="42">
        <v>12319841</v>
      </c>
      <c r="F83" s="42">
        <v>71280669</v>
      </c>
      <c r="G83" s="42">
        <v>22198071</v>
      </c>
    </row>
    <row r="84" spans="2:7" x14ac:dyDescent="0.2">
      <c r="C84" s="42"/>
      <c r="D84" s="42"/>
      <c r="E84" s="42"/>
      <c r="F84" s="42"/>
      <c r="G84" s="42"/>
    </row>
    <row r="85" spans="2:7" x14ac:dyDescent="0.2">
      <c r="C85" s="42"/>
      <c r="D85" s="42">
        <v>22198071</v>
      </c>
      <c r="E85" s="42"/>
      <c r="F85" s="42"/>
      <c r="G85" s="42"/>
    </row>
  </sheetData>
  <phoneticPr fontId="2" type="noConversion"/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>&amp;LSPIELBANKABGABE&amp;CAufgliederung des Jahreserfolges 2007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/>
  </sheetViews>
  <sheetFormatPr baseColWidth="10" defaultRowHeight="12.75" x14ac:dyDescent="0.2"/>
  <cols>
    <col min="1" max="1" width="3.7109375" style="61" customWidth="1"/>
    <col min="2" max="4" width="13.7109375" style="61" customWidth="1"/>
    <col min="5" max="5" width="13.85546875" style="61" customWidth="1"/>
    <col min="6" max="6" width="15.28515625" style="61" customWidth="1"/>
    <col min="7" max="10" width="13.7109375" style="61" customWidth="1"/>
    <col min="11" max="16384" width="11.42578125" style="61"/>
  </cols>
  <sheetData>
    <row r="1" spans="1:10" x14ac:dyDescent="0.2">
      <c r="A1" s="15" t="s">
        <v>48</v>
      </c>
    </row>
    <row r="3" spans="1:10" x14ac:dyDescent="0.2">
      <c r="C3" s="62" t="s">
        <v>0</v>
      </c>
      <c r="D3" s="62" t="s">
        <v>1</v>
      </c>
      <c r="E3" s="62" t="s">
        <v>2</v>
      </c>
      <c r="F3" s="62" t="s">
        <v>0</v>
      </c>
      <c r="G3" s="62" t="s">
        <v>1</v>
      </c>
      <c r="H3" s="62" t="s">
        <v>2</v>
      </c>
      <c r="I3" s="63" t="s">
        <v>3</v>
      </c>
      <c r="J3" s="62" t="s">
        <v>4</v>
      </c>
    </row>
    <row r="4" spans="1:10" x14ac:dyDescent="0.2">
      <c r="C4" s="62" t="s">
        <v>5</v>
      </c>
      <c r="D4" s="62" t="s">
        <v>5</v>
      </c>
      <c r="E4" s="62" t="s">
        <v>5</v>
      </c>
      <c r="F4" s="62" t="s">
        <v>6</v>
      </c>
      <c r="G4" s="62" t="s">
        <v>6</v>
      </c>
      <c r="H4" s="62" t="s">
        <v>6</v>
      </c>
      <c r="I4" s="62" t="s">
        <v>6</v>
      </c>
      <c r="J4" s="62" t="s">
        <v>6</v>
      </c>
    </row>
    <row r="5" spans="1:10" s="64" customFormat="1" x14ac:dyDescent="0.2">
      <c r="C5" s="65"/>
      <c r="D5" s="65"/>
      <c r="E5" s="65"/>
      <c r="F5" s="65"/>
      <c r="G5" s="65"/>
      <c r="H5" s="65"/>
      <c r="I5" s="65"/>
    </row>
    <row r="7" spans="1:10" x14ac:dyDescent="0.2">
      <c r="A7" s="61" t="s">
        <v>7</v>
      </c>
      <c r="B7" s="61" t="s">
        <v>8</v>
      </c>
      <c r="C7" s="66">
        <v>0.49</v>
      </c>
      <c r="D7" s="66">
        <v>7.0000000000000007E-2</v>
      </c>
      <c r="E7" s="66">
        <v>0.44</v>
      </c>
      <c r="F7" s="67">
        <f>ROUND(I7*C7,0)</f>
        <v>355250</v>
      </c>
      <c r="G7" s="67">
        <f>ROUND(I7*D7,0)</f>
        <v>50750</v>
      </c>
      <c r="H7" s="67">
        <f>ROUND(I7*E7,0)</f>
        <v>319000</v>
      </c>
      <c r="I7" s="67">
        <f>IF(I9&gt;725000,725000,I9)</f>
        <v>725000</v>
      </c>
      <c r="J7" s="67">
        <f>SUM(G7:H7)</f>
        <v>369750</v>
      </c>
    </row>
    <row r="8" spans="1:10" x14ac:dyDescent="0.2">
      <c r="C8" s="66">
        <v>0.61</v>
      </c>
      <c r="D8" s="66">
        <v>0.2</v>
      </c>
      <c r="E8" s="66">
        <v>0.19</v>
      </c>
      <c r="F8" s="67">
        <f>ROUND(I8*C8,2)</f>
        <v>3493664.91</v>
      </c>
      <c r="G8" s="67">
        <f>ROUND(I8*D8,2)</f>
        <v>1145463.8999999999</v>
      </c>
      <c r="H8" s="67">
        <f>ROUND(I8*E8,2)</f>
        <v>1088190.71</v>
      </c>
      <c r="I8" s="67">
        <f>IF(I9-725000&gt;0,I9-725000,0)</f>
        <v>5727319.5199999996</v>
      </c>
      <c r="J8" s="67">
        <f>SUM(G8:H8)</f>
        <v>2233654.61</v>
      </c>
    </row>
    <row r="9" spans="1:10" s="64" customFormat="1" x14ac:dyDescent="0.2">
      <c r="B9" s="68" t="s">
        <v>9</v>
      </c>
      <c r="F9" s="69">
        <f>SUM(F7:F8)</f>
        <v>3848914.91</v>
      </c>
      <c r="G9" s="69">
        <f>SUM(G7:G8)</f>
        <v>1196213.8999999999</v>
      </c>
      <c r="H9" s="69">
        <f>SUM(H7:H8)</f>
        <v>1407190.71</v>
      </c>
      <c r="I9" s="69">
        <v>6452319.5199999996</v>
      </c>
      <c r="J9" s="69">
        <f>SUM(G9:H9)</f>
        <v>2603404.61</v>
      </c>
    </row>
    <row r="10" spans="1:10" x14ac:dyDescent="0.2">
      <c r="F10" s="67"/>
      <c r="G10" s="67"/>
      <c r="H10" s="67"/>
      <c r="I10" s="67"/>
      <c r="J10" s="67" t="s">
        <v>10</v>
      </c>
    </row>
    <row r="11" spans="1:10" x14ac:dyDescent="0.2">
      <c r="A11" s="61" t="s">
        <v>11</v>
      </c>
      <c r="B11" s="61" t="s">
        <v>12</v>
      </c>
      <c r="C11" s="66">
        <v>0.49</v>
      </c>
      <c r="D11" s="66">
        <v>7.0000000000000007E-2</v>
      </c>
      <c r="E11" s="66">
        <v>0.44</v>
      </c>
      <c r="F11" s="67">
        <f>ROUND(I11*C11,0)</f>
        <v>355250</v>
      </c>
      <c r="G11" s="67">
        <f>ROUND(I11*D11,0)</f>
        <v>50750</v>
      </c>
      <c r="H11" s="67">
        <f>ROUND(I11*E11,0)</f>
        <v>319000</v>
      </c>
      <c r="I11" s="67">
        <f>IF(I13&gt;725000,725000,I13)</f>
        <v>725000</v>
      </c>
      <c r="J11" s="67">
        <f>SUM(G11:H11)</f>
        <v>369750</v>
      </c>
    </row>
    <row r="12" spans="1:10" x14ac:dyDescent="0.2">
      <c r="C12" s="66">
        <v>0.61</v>
      </c>
      <c r="D12" s="66">
        <v>0.2</v>
      </c>
      <c r="E12" s="66">
        <v>0.19</v>
      </c>
      <c r="F12" s="67">
        <f>ROUND(I12*C12,2)</f>
        <v>3128158.65</v>
      </c>
      <c r="G12" s="67">
        <f>ROUND(I12*D12,2)</f>
        <v>1025625.79</v>
      </c>
      <c r="H12" s="67">
        <f>ROUND(I12*E12,2)</f>
        <v>974344.5</v>
      </c>
      <c r="I12" s="67">
        <f>IF(I13-725000&gt;0,I13-725000,0)</f>
        <v>5128128.9400000004</v>
      </c>
      <c r="J12" s="67">
        <f>SUM(G12:H12)</f>
        <v>1999970.29</v>
      </c>
    </row>
    <row r="13" spans="1:10" s="64" customFormat="1" x14ac:dyDescent="0.2">
      <c r="B13" s="68" t="s">
        <v>9</v>
      </c>
      <c r="F13" s="69">
        <f>SUM(F11:F12)</f>
        <v>3483408.65</v>
      </c>
      <c r="G13" s="69">
        <f>SUM(G11:G12)</f>
        <v>1076375.79</v>
      </c>
      <c r="H13" s="69">
        <f>SUM(H11:H12)</f>
        <v>1293344.5</v>
      </c>
      <c r="I13" s="69">
        <v>5853128.9400000004</v>
      </c>
      <c r="J13" s="69">
        <f>SUM(G13:H13)</f>
        <v>2369720.29</v>
      </c>
    </row>
    <row r="14" spans="1:10" x14ac:dyDescent="0.2">
      <c r="F14" s="67"/>
      <c r="G14" s="67"/>
      <c r="H14" s="67"/>
      <c r="I14" s="67"/>
      <c r="J14" s="67" t="s">
        <v>10</v>
      </c>
    </row>
    <row r="15" spans="1:10" x14ac:dyDescent="0.2">
      <c r="A15" s="61" t="s">
        <v>13</v>
      </c>
      <c r="B15" s="61" t="s">
        <v>14</v>
      </c>
      <c r="C15" s="66">
        <v>0.49</v>
      </c>
      <c r="D15" s="66">
        <v>7.0000000000000007E-2</v>
      </c>
      <c r="E15" s="66">
        <v>0.44</v>
      </c>
      <c r="F15" s="67">
        <f>ROUND(I15*C15,0)</f>
        <v>355250</v>
      </c>
      <c r="G15" s="67">
        <f>ROUND(I15*D15,0)</f>
        <v>50750</v>
      </c>
      <c r="H15" s="67">
        <f>ROUND(I15*E15,0)</f>
        <v>319000</v>
      </c>
      <c r="I15" s="67">
        <f>IF(I17&gt;725000,725000,I17)</f>
        <v>725000</v>
      </c>
      <c r="J15" s="67">
        <f>SUM(G15:H15)</f>
        <v>369750</v>
      </c>
    </row>
    <row r="16" spans="1:10" x14ac:dyDescent="0.2">
      <c r="C16" s="66">
        <v>0.61</v>
      </c>
      <c r="D16" s="66">
        <v>0.2</v>
      </c>
      <c r="E16" s="66">
        <v>0.19</v>
      </c>
      <c r="F16" s="67">
        <f>ROUND(I16*C16,2)</f>
        <v>3592423.82</v>
      </c>
      <c r="G16" s="67">
        <f>ROUND(I16*D16,2)</f>
        <v>1177843.8799999999</v>
      </c>
      <c r="H16" s="67">
        <f>ROUND(I16*E16,2)</f>
        <v>1118951.68</v>
      </c>
      <c r="I16" s="67">
        <f>IF(I17-725000&gt;0,I17-725000,0)</f>
        <v>5889219.3799999999</v>
      </c>
      <c r="J16" s="67">
        <f>SUM(G16:H16)</f>
        <v>2296795.5599999996</v>
      </c>
    </row>
    <row r="17" spans="1:10" s="64" customFormat="1" ht="12.75" customHeight="1" x14ac:dyDescent="0.2">
      <c r="B17" s="68" t="s">
        <v>9</v>
      </c>
      <c r="F17" s="69">
        <f>SUM(F15:F16)</f>
        <v>3947673.82</v>
      </c>
      <c r="G17" s="69">
        <f>SUM(G15:G16)</f>
        <v>1228593.8799999999</v>
      </c>
      <c r="H17" s="69">
        <f>SUM(H15:H16)</f>
        <v>1437951.68</v>
      </c>
      <c r="I17" s="69">
        <v>6614219.3799999999</v>
      </c>
      <c r="J17" s="69">
        <f>SUM(G17:H17)</f>
        <v>2666545.5599999996</v>
      </c>
    </row>
    <row r="18" spans="1:10" x14ac:dyDescent="0.2">
      <c r="F18" s="67"/>
      <c r="G18" s="67"/>
      <c r="H18" s="67"/>
      <c r="I18" s="67"/>
      <c r="J18" s="67" t="s">
        <v>10</v>
      </c>
    </row>
    <row r="19" spans="1:10" x14ac:dyDescent="0.2">
      <c r="A19" s="61" t="s">
        <v>15</v>
      </c>
      <c r="B19" s="61" t="s">
        <v>16</v>
      </c>
      <c r="C19" s="66">
        <v>0.49</v>
      </c>
      <c r="D19" s="66">
        <v>7.0000000000000007E-2</v>
      </c>
      <c r="E19" s="66">
        <v>0.44</v>
      </c>
      <c r="F19" s="67">
        <f>ROUND(I19*C19,2)</f>
        <v>107614.63</v>
      </c>
      <c r="G19" s="67">
        <f>ROUND(I19*D19,2)</f>
        <v>15373.52</v>
      </c>
      <c r="H19" s="67">
        <f>ROUND(I19*E19,2)</f>
        <v>96633.55</v>
      </c>
      <c r="I19" s="67">
        <f>IF(I21&gt;725000,725000,I21)</f>
        <v>219621.7</v>
      </c>
      <c r="J19" s="67">
        <f>SUM(G19:H19)</f>
        <v>112007.07</v>
      </c>
    </row>
    <row r="20" spans="1:10" x14ac:dyDescent="0.2">
      <c r="C20" s="66">
        <v>0.61</v>
      </c>
      <c r="D20" s="66">
        <v>0.2</v>
      </c>
      <c r="E20" s="66">
        <v>0.19</v>
      </c>
      <c r="F20" s="67">
        <f>ROUND(I20*C20,0)</f>
        <v>0</v>
      </c>
      <c r="G20" s="67">
        <f>ROUND(I20*D20,0)</f>
        <v>0</v>
      </c>
      <c r="H20" s="67">
        <f>ROUND(I20*E20,0)</f>
        <v>0</v>
      </c>
      <c r="I20" s="67">
        <f>IF(I21-725000&gt;0,I21-725000,0)</f>
        <v>0</v>
      </c>
      <c r="J20" s="67">
        <f>SUM(G20:H20)</f>
        <v>0</v>
      </c>
    </row>
    <row r="21" spans="1:10" s="70" customFormat="1" x14ac:dyDescent="0.2">
      <c r="B21" s="71" t="s">
        <v>9</v>
      </c>
      <c r="F21" s="72">
        <f>SUM(F19:F20)</f>
        <v>107614.63</v>
      </c>
      <c r="G21" s="72">
        <f>SUM(G19:G20)</f>
        <v>15373.52</v>
      </c>
      <c r="H21" s="72">
        <f>SUM(H19:H20)</f>
        <v>96633.55</v>
      </c>
      <c r="I21" s="72">
        <v>219621.7</v>
      </c>
      <c r="J21" s="67">
        <f>SUM(G21:H21)</f>
        <v>112007.07</v>
      </c>
    </row>
    <row r="22" spans="1:10" x14ac:dyDescent="0.2">
      <c r="F22" s="67"/>
      <c r="G22" s="67"/>
      <c r="H22" s="67"/>
      <c r="I22" s="67"/>
      <c r="J22" s="67" t="s">
        <v>10</v>
      </c>
    </row>
    <row r="23" spans="1:10" x14ac:dyDescent="0.2">
      <c r="A23" s="61" t="s">
        <v>10</v>
      </c>
      <c r="B23" s="61" t="s">
        <v>47</v>
      </c>
      <c r="C23" s="66">
        <v>0.49</v>
      </c>
      <c r="D23" s="66">
        <v>7.0000000000000007E-2</v>
      </c>
      <c r="E23" s="66">
        <v>0.44</v>
      </c>
      <c r="F23" s="67">
        <f>ROUND(I23*C23,0)</f>
        <v>355250</v>
      </c>
      <c r="G23" s="67">
        <f>ROUND(I23*D23,0)</f>
        <v>50750</v>
      </c>
      <c r="H23" s="67">
        <f>ROUND(I23*E23,0)</f>
        <v>319000</v>
      </c>
      <c r="I23" s="67">
        <f>IF(I25&gt;725000,725000,I25)</f>
        <v>725000</v>
      </c>
      <c r="J23" s="67">
        <f>SUM(G23:H23)</f>
        <v>369750</v>
      </c>
    </row>
    <row r="24" spans="1:10" x14ac:dyDescent="0.2">
      <c r="C24" s="66">
        <v>0.61</v>
      </c>
      <c r="D24" s="66">
        <v>0.2</v>
      </c>
      <c r="E24" s="66">
        <v>0.19</v>
      </c>
      <c r="F24" s="67">
        <f>ROUND(I24*C24,2)</f>
        <v>2279172.1</v>
      </c>
      <c r="G24" s="67">
        <f>ROUND(I24*D24,2)</f>
        <v>747269.54</v>
      </c>
      <c r="H24" s="67">
        <f>ROUND(I24*E24,2)</f>
        <v>709906.06</v>
      </c>
      <c r="I24" s="67">
        <f>IF(I25-725000&gt;0,I25-725000,0)</f>
        <v>3736347.7</v>
      </c>
      <c r="J24" s="67">
        <f>SUM(G24:H24)</f>
        <v>1457175.6</v>
      </c>
    </row>
    <row r="25" spans="1:10" s="70" customFormat="1" x14ac:dyDescent="0.2">
      <c r="B25" s="71" t="s">
        <v>9</v>
      </c>
      <c r="F25" s="72">
        <f>SUM(F23:F24)</f>
        <v>2634422.1</v>
      </c>
      <c r="G25" s="72">
        <f>SUM(G23:G24)</f>
        <v>798019.54</v>
      </c>
      <c r="H25" s="72">
        <f>SUM(H23:H24)</f>
        <v>1028906.06</v>
      </c>
      <c r="I25" s="72">
        <v>4461347.7</v>
      </c>
      <c r="J25" s="67">
        <f>SUM(G25:H25)</f>
        <v>1826925.6</v>
      </c>
    </row>
    <row r="26" spans="1:10" x14ac:dyDescent="0.2">
      <c r="F26" s="67"/>
      <c r="G26" s="67"/>
      <c r="H26" s="67"/>
      <c r="I26" s="67"/>
      <c r="J26" s="67" t="s">
        <v>10</v>
      </c>
    </row>
    <row r="27" spans="1:10" s="64" customFormat="1" x14ac:dyDescent="0.2">
      <c r="B27" s="68" t="s">
        <v>17</v>
      </c>
      <c r="F27" s="69">
        <f>SUM(F21,F25)</f>
        <v>2742036.73</v>
      </c>
      <c r="G27" s="69">
        <f>SUM(G21,G25)</f>
        <v>813393.06</v>
      </c>
      <c r="H27" s="69">
        <f>SUM(H21,H25)</f>
        <v>1125539.6100000001</v>
      </c>
      <c r="I27" s="69">
        <f>SUM(F27:H27)</f>
        <v>4680969.4000000004</v>
      </c>
      <c r="J27" s="69">
        <f>SUM(G27:H27)</f>
        <v>1938932.6700000002</v>
      </c>
    </row>
    <row r="28" spans="1:10" x14ac:dyDescent="0.2">
      <c r="F28" s="67"/>
      <c r="G28" s="67"/>
      <c r="H28" s="67"/>
      <c r="I28" s="67"/>
      <c r="J28" s="67" t="s">
        <v>10</v>
      </c>
    </row>
    <row r="29" spans="1:10" x14ac:dyDescent="0.2">
      <c r="A29" s="61" t="s">
        <v>18</v>
      </c>
      <c r="B29" s="61" t="s">
        <v>19</v>
      </c>
      <c r="C29" s="66">
        <v>0.49</v>
      </c>
      <c r="D29" s="66">
        <v>7.0000000000000007E-2</v>
      </c>
      <c r="E29" s="66">
        <v>0.44</v>
      </c>
      <c r="F29" s="67">
        <f>ROUND(I29*C29,0)</f>
        <v>355250</v>
      </c>
      <c r="G29" s="67">
        <f>ROUND(I29*D29,0)</f>
        <v>50750</v>
      </c>
      <c r="H29" s="67">
        <f>ROUND(I29*E29,0)</f>
        <v>319000</v>
      </c>
      <c r="I29" s="67">
        <f>IF(I31&gt;725000,725000,I31)</f>
        <v>725000</v>
      </c>
      <c r="J29" s="67">
        <f>SUM(G29:H29)</f>
        <v>369750</v>
      </c>
    </row>
    <row r="30" spans="1:10" x14ac:dyDescent="0.2">
      <c r="C30" s="66">
        <v>0.61</v>
      </c>
      <c r="D30" s="66">
        <v>0.2</v>
      </c>
      <c r="E30" s="66">
        <v>0.19</v>
      </c>
      <c r="F30" s="67">
        <f>ROUND(I30*C30,2)</f>
        <v>2059255.49</v>
      </c>
      <c r="G30" s="67">
        <f>ROUND(I30*D30,2)</f>
        <v>675165.73</v>
      </c>
      <c r="H30" s="67">
        <f>ROUND(I30*E30,2)</f>
        <v>641407.44999999995</v>
      </c>
      <c r="I30" s="67">
        <f>IF(I31-725000&gt;0,I31-725000,0)</f>
        <v>3375828.67</v>
      </c>
      <c r="J30" s="67">
        <f>SUM(G30:H30)</f>
        <v>1316573.18</v>
      </c>
    </row>
    <row r="31" spans="1:10" s="64" customFormat="1" x14ac:dyDescent="0.2">
      <c r="B31" s="68" t="s">
        <v>9</v>
      </c>
      <c r="F31" s="69">
        <f>SUM(F29:F30)</f>
        <v>2414505.4900000002</v>
      </c>
      <c r="G31" s="69">
        <f>SUM(G29:G30)</f>
        <v>725915.73</v>
      </c>
      <c r="H31" s="69">
        <f>SUM(H29:H30)</f>
        <v>960407.45</v>
      </c>
      <c r="I31" s="69">
        <v>4100828.67</v>
      </c>
      <c r="J31" s="69">
        <f>SUM(G31:H31)</f>
        <v>1686323.18</v>
      </c>
    </row>
    <row r="32" spans="1:10" x14ac:dyDescent="0.2">
      <c r="J32" s="73" t="s">
        <v>10</v>
      </c>
    </row>
    <row r="33" spans="1:10" x14ac:dyDescent="0.2">
      <c r="J33" s="73" t="s">
        <v>10</v>
      </c>
    </row>
    <row r="34" spans="1:10" x14ac:dyDescent="0.2">
      <c r="J34" s="73" t="s">
        <v>10</v>
      </c>
    </row>
    <row r="35" spans="1:10" x14ac:dyDescent="0.2">
      <c r="A35" s="15" t="s">
        <v>48</v>
      </c>
      <c r="J35" s="73" t="s">
        <v>10</v>
      </c>
    </row>
    <row r="36" spans="1:10" x14ac:dyDescent="0.2">
      <c r="J36" s="73" t="s">
        <v>10</v>
      </c>
    </row>
    <row r="37" spans="1:10" x14ac:dyDescent="0.2">
      <c r="C37" s="62" t="s">
        <v>0</v>
      </c>
      <c r="D37" s="62" t="s">
        <v>1</v>
      </c>
      <c r="E37" s="62" t="s">
        <v>2</v>
      </c>
      <c r="F37" s="62" t="s">
        <v>0</v>
      </c>
      <c r="G37" s="62" t="s">
        <v>1</v>
      </c>
      <c r="H37" s="62" t="s">
        <v>2</v>
      </c>
      <c r="I37" s="62" t="s">
        <v>3</v>
      </c>
      <c r="J37" s="62" t="s">
        <v>4</v>
      </c>
    </row>
    <row r="38" spans="1:10" x14ac:dyDescent="0.2">
      <c r="C38" s="62" t="s">
        <v>5</v>
      </c>
      <c r="D38" s="62" t="s">
        <v>5</v>
      </c>
      <c r="E38" s="62" t="s">
        <v>5</v>
      </c>
      <c r="F38" s="62" t="s">
        <v>6</v>
      </c>
      <c r="G38" s="62" t="s">
        <v>6</v>
      </c>
      <c r="H38" s="62" t="s">
        <v>6</v>
      </c>
      <c r="I38" s="62" t="s">
        <v>6</v>
      </c>
      <c r="J38" s="62" t="s">
        <v>6</v>
      </c>
    </row>
    <row r="39" spans="1:10" s="64" customFormat="1" ht="12.75" customHeight="1" x14ac:dyDescent="0.2">
      <c r="C39" s="65"/>
      <c r="D39" s="65"/>
      <c r="E39" s="65"/>
      <c r="F39" s="65"/>
      <c r="G39" s="65"/>
      <c r="H39" s="65"/>
      <c r="I39" s="65"/>
      <c r="J39" s="74" t="s">
        <v>10</v>
      </c>
    </row>
    <row r="40" spans="1:10" x14ac:dyDescent="0.2">
      <c r="J40" s="73" t="s">
        <v>10</v>
      </c>
    </row>
    <row r="41" spans="1:10" x14ac:dyDescent="0.2">
      <c r="A41" s="61" t="s">
        <v>20</v>
      </c>
      <c r="B41" s="61" t="s">
        <v>21</v>
      </c>
      <c r="C41" s="66">
        <v>0.49</v>
      </c>
      <c r="D41" s="66">
        <v>7.0000000000000007E-2</v>
      </c>
      <c r="E41" s="66">
        <v>0.44</v>
      </c>
      <c r="F41" s="67">
        <f>ROUND(I41*C41,0)</f>
        <v>355250</v>
      </c>
      <c r="G41" s="67">
        <f>ROUND(I41*D41,0)</f>
        <v>50750</v>
      </c>
      <c r="H41" s="67">
        <f>ROUND(I41*E41,0)</f>
        <v>319000</v>
      </c>
      <c r="I41" s="67">
        <f>IF(I43&gt;725000,725000,I43)</f>
        <v>725000</v>
      </c>
      <c r="J41" s="67">
        <f>SUM(G41:H41)</f>
        <v>369750</v>
      </c>
    </row>
    <row r="42" spans="1:10" x14ac:dyDescent="0.2">
      <c r="C42" s="66">
        <v>0.61</v>
      </c>
      <c r="D42" s="66">
        <v>0.2</v>
      </c>
      <c r="E42" s="66">
        <v>0.19</v>
      </c>
      <c r="F42" s="67">
        <f>ROUND(I42*C42,2)</f>
        <v>5044369.0599999996</v>
      </c>
      <c r="G42" s="67">
        <f>ROUND(I42*D42,2)</f>
        <v>1653891.5</v>
      </c>
      <c r="H42" s="67">
        <f>ROUND(I42*E42,2)</f>
        <v>1571196.92</v>
      </c>
      <c r="I42" s="67">
        <f>IF(I43-725000&gt;0,I43-725000,0)</f>
        <v>8269457.4800000004</v>
      </c>
      <c r="J42" s="67">
        <f>SUM(G42:H42)</f>
        <v>3225088.42</v>
      </c>
    </row>
    <row r="43" spans="1:10" s="70" customFormat="1" x14ac:dyDescent="0.2">
      <c r="B43" s="71" t="s">
        <v>9</v>
      </c>
      <c r="F43" s="72">
        <f>SUM(F41:F42)</f>
        <v>5399619.0599999996</v>
      </c>
      <c r="G43" s="72">
        <f>SUM(G41:G42)</f>
        <v>1704641.5</v>
      </c>
      <c r="H43" s="72">
        <f>SUM(H41:H42)</f>
        <v>1890196.92</v>
      </c>
      <c r="I43" s="72">
        <v>8994457.4800000004</v>
      </c>
      <c r="J43" s="67">
        <f>SUM(G43:H43)</f>
        <v>3594838.42</v>
      </c>
    </row>
    <row r="44" spans="1:10" x14ac:dyDescent="0.2">
      <c r="F44" s="67"/>
      <c r="G44" s="67"/>
      <c r="H44" s="67"/>
      <c r="I44" s="67"/>
      <c r="J44" s="67" t="s">
        <v>10</v>
      </c>
    </row>
    <row r="45" spans="1:10" x14ac:dyDescent="0.2">
      <c r="A45" s="61" t="s">
        <v>10</v>
      </c>
      <c r="B45" s="61" t="s">
        <v>22</v>
      </c>
      <c r="C45" s="66">
        <v>0.49</v>
      </c>
      <c r="D45" s="66">
        <v>7.0000000000000007E-2</v>
      </c>
      <c r="E45" s="66">
        <v>0.44</v>
      </c>
      <c r="F45" s="67">
        <f>ROUND(I45*C45,0)</f>
        <v>355250</v>
      </c>
      <c r="G45" s="67">
        <f>ROUND(I45*D45,0)</f>
        <v>50750</v>
      </c>
      <c r="H45" s="67">
        <f>ROUND(I45*E45,0)</f>
        <v>319000</v>
      </c>
      <c r="I45" s="67">
        <f>IF(I47&gt;725000,725000,I47)</f>
        <v>725000</v>
      </c>
      <c r="J45" s="67">
        <f>SUM(G45:H45)</f>
        <v>369750</v>
      </c>
    </row>
    <row r="46" spans="1:10" x14ac:dyDescent="0.2">
      <c r="C46" s="66">
        <v>0.61</v>
      </c>
      <c r="D46" s="66">
        <v>0.2</v>
      </c>
      <c r="E46" s="66">
        <v>0.19</v>
      </c>
      <c r="F46" s="67">
        <f>ROUND(I46*C46,2)</f>
        <v>1099300.81</v>
      </c>
      <c r="G46" s="67">
        <f>ROUND(I46*D46,2)</f>
        <v>360426.49</v>
      </c>
      <c r="H46" s="67">
        <f>ROUND(I46*E46,2)</f>
        <v>342405.17</v>
      </c>
      <c r="I46" s="67">
        <f>IF(I47-725000&gt;0,I47-725000,0)</f>
        <v>1802132.4700000002</v>
      </c>
      <c r="J46" s="67">
        <f>SUM(G46:H46)</f>
        <v>702831.65999999992</v>
      </c>
    </row>
    <row r="47" spans="1:10" s="70" customFormat="1" x14ac:dyDescent="0.2">
      <c r="B47" s="71" t="s">
        <v>9</v>
      </c>
      <c r="F47" s="72">
        <f>SUM(F45:F46)</f>
        <v>1454550.81</v>
      </c>
      <c r="G47" s="72">
        <f>SUM(G45:G46)</f>
        <v>411176.49</v>
      </c>
      <c r="H47" s="72">
        <f>SUM(H45:H46)</f>
        <v>661405.16999999993</v>
      </c>
      <c r="I47" s="72">
        <v>2527132.4700000002</v>
      </c>
      <c r="J47" s="67">
        <f>SUM(G47:H47)</f>
        <v>1072581.6599999999</v>
      </c>
    </row>
    <row r="48" spans="1:10" s="70" customFormat="1" x14ac:dyDescent="0.2">
      <c r="B48" s="71"/>
      <c r="F48" s="72"/>
      <c r="G48" s="72"/>
      <c r="H48" s="72"/>
      <c r="I48" s="72"/>
      <c r="J48" s="67" t="s">
        <v>10</v>
      </c>
    </row>
    <row r="49" spans="1:10" x14ac:dyDescent="0.2">
      <c r="A49" s="61" t="s">
        <v>10</v>
      </c>
      <c r="B49" s="61" t="s">
        <v>23</v>
      </c>
      <c r="C49" s="66">
        <v>0.49</v>
      </c>
      <c r="D49" s="66">
        <v>7.0000000000000007E-2</v>
      </c>
      <c r="E49" s="66">
        <v>0.44</v>
      </c>
      <c r="F49" s="67">
        <f>ROUND(I49*C49,0)</f>
        <v>355250</v>
      </c>
      <c r="G49" s="67">
        <f>ROUND(I49*D49,0)</f>
        <v>50750</v>
      </c>
      <c r="H49" s="67">
        <f>ROUND(I49*E49,0)</f>
        <v>319000</v>
      </c>
      <c r="I49" s="67">
        <f>IF(I51&gt;725000,725000,I51)</f>
        <v>725000</v>
      </c>
      <c r="J49" s="67">
        <f>SUM(G49:H49)</f>
        <v>369750</v>
      </c>
    </row>
    <row r="50" spans="1:10" x14ac:dyDescent="0.2">
      <c r="C50" s="66">
        <v>0.61</v>
      </c>
      <c r="D50" s="66">
        <v>0.2</v>
      </c>
      <c r="E50" s="66">
        <v>0.19</v>
      </c>
      <c r="F50" s="67">
        <f>ROUND(I50*C50,2)</f>
        <v>2369290.56</v>
      </c>
      <c r="G50" s="67">
        <f>ROUND(I50*D50,2)</f>
        <v>776816.58</v>
      </c>
      <c r="H50" s="67">
        <f>ROUND(I50*E50,2)</f>
        <v>737975.75</v>
      </c>
      <c r="I50" s="67">
        <f>IF(I51-725000&gt;0,I51-725000,0)</f>
        <v>3884082.8899999997</v>
      </c>
      <c r="J50" s="67">
        <f>SUM(G50:H50)</f>
        <v>1514792.33</v>
      </c>
    </row>
    <row r="51" spans="1:10" s="70" customFormat="1" x14ac:dyDescent="0.2">
      <c r="B51" s="71" t="s">
        <v>9</v>
      </c>
      <c r="F51" s="72">
        <f>SUM(F49:F50)</f>
        <v>2724540.56</v>
      </c>
      <c r="G51" s="72">
        <f>SUM(G49:G50)</f>
        <v>827566.58</v>
      </c>
      <c r="H51" s="72">
        <f>SUM(H49:H50)</f>
        <v>1056975.75</v>
      </c>
      <c r="I51" s="72">
        <v>4609082.8899999997</v>
      </c>
      <c r="J51" s="67">
        <f>SUM(G51:H51)</f>
        <v>1884542.33</v>
      </c>
    </row>
    <row r="52" spans="1:10" x14ac:dyDescent="0.2">
      <c r="F52" s="67"/>
      <c r="G52" s="67"/>
      <c r="H52" s="67"/>
      <c r="I52" s="67"/>
      <c r="J52" s="67" t="s">
        <v>10</v>
      </c>
    </row>
    <row r="53" spans="1:10" s="64" customFormat="1" x14ac:dyDescent="0.2">
      <c r="B53" s="68" t="s">
        <v>17</v>
      </c>
      <c r="F53" s="69">
        <f>SUM(F43,F47,F51)</f>
        <v>9578710.4299999997</v>
      </c>
      <c r="G53" s="69">
        <f>SUM(G43,G47,G51)</f>
        <v>2943384.5700000003</v>
      </c>
      <c r="H53" s="69">
        <f>SUM(H43,H47,H51)</f>
        <v>3608577.84</v>
      </c>
      <c r="I53" s="69">
        <f>SUM(F53:H53)</f>
        <v>16130672.84</v>
      </c>
      <c r="J53" s="69">
        <f>SUM(G53:H53)</f>
        <v>6551962.4100000001</v>
      </c>
    </row>
    <row r="54" spans="1:10" x14ac:dyDescent="0.2">
      <c r="F54" s="67"/>
      <c r="G54" s="67"/>
      <c r="H54" s="67"/>
      <c r="I54" s="67"/>
      <c r="J54" s="67" t="s">
        <v>10</v>
      </c>
    </row>
    <row r="55" spans="1:10" x14ac:dyDescent="0.2">
      <c r="A55" s="61" t="s">
        <v>24</v>
      </c>
      <c r="B55" s="61" t="s">
        <v>25</v>
      </c>
      <c r="C55" s="66">
        <v>0.49</v>
      </c>
      <c r="D55" s="66">
        <v>7.0000000000000007E-2</v>
      </c>
      <c r="E55" s="66">
        <v>0.44</v>
      </c>
      <c r="F55" s="67">
        <f>ROUND(I55*C55,0)</f>
        <v>355250</v>
      </c>
      <c r="G55" s="67">
        <f>ROUND(I55*D55,0)</f>
        <v>50750</v>
      </c>
      <c r="H55" s="67">
        <f>ROUND(I55*E55,0)</f>
        <v>319000</v>
      </c>
      <c r="I55" s="67">
        <f>IF(I57&gt;725000,725000,I57)</f>
        <v>725000</v>
      </c>
      <c r="J55" s="67">
        <f>SUM(G55:H55)</f>
        <v>369750</v>
      </c>
    </row>
    <row r="56" spans="1:10" x14ac:dyDescent="0.2">
      <c r="C56" s="66">
        <v>0.61</v>
      </c>
      <c r="D56" s="66">
        <v>0.2</v>
      </c>
      <c r="E56" s="66">
        <v>0.19</v>
      </c>
      <c r="F56" s="67">
        <f>ROUND(I56*C56,2)</f>
        <v>6577141.6200000001</v>
      </c>
      <c r="G56" s="67">
        <f>ROUND(I56*D56,2)</f>
        <v>2156439.88</v>
      </c>
      <c r="H56" s="67">
        <f>ROUND(I56*E56,2)</f>
        <v>2048617.88</v>
      </c>
      <c r="I56" s="67">
        <f>IF(I57-725000&gt;0,I57-725000,0)</f>
        <v>10782199.380000001</v>
      </c>
      <c r="J56" s="67">
        <f>SUM(G56:H56)</f>
        <v>4205057.76</v>
      </c>
    </row>
    <row r="57" spans="1:10" s="70" customFormat="1" x14ac:dyDescent="0.2">
      <c r="B57" s="71" t="s">
        <v>9</v>
      </c>
      <c r="F57" s="72">
        <f>SUM(F55:F56)</f>
        <v>6932391.6200000001</v>
      </c>
      <c r="G57" s="72">
        <f>SUM(G55:G56)</f>
        <v>2207189.88</v>
      </c>
      <c r="H57" s="72">
        <f>SUM(H55:H56)</f>
        <v>2367617.88</v>
      </c>
      <c r="I57" s="72">
        <v>11507199.380000001</v>
      </c>
      <c r="J57" s="67">
        <f>SUM(G57:H57)</f>
        <v>4574807.76</v>
      </c>
    </row>
    <row r="58" spans="1:10" x14ac:dyDescent="0.2">
      <c r="F58" s="67"/>
      <c r="G58" s="67"/>
      <c r="H58" s="67"/>
      <c r="I58" s="67"/>
      <c r="J58" s="67" t="s">
        <v>10</v>
      </c>
    </row>
    <row r="59" spans="1:10" x14ac:dyDescent="0.2">
      <c r="A59" s="61" t="s">
        <v>10</v>
      </c>
      <c r="B59" s="61" t="s">
        <v>26</v>
      </c>
      <c r="C59" s="66">
        <v>0.49</v>
      </c>
      <c r="D59" s="66">
        <v>7.0000000000000007E-2</v>
      </c>
      <c r="E59" s="66">
        <v>0.44</v>
      </c>
      <c r="F59" s="67">
        <f>ROUND(I59*C59,2)</f>
        <v>355250</v>
      </c>
      <c r="G59" s="67">
        <f>ROUND(I59*D59,2)</f>
        <v>50750</v>
      </c>
      <c r="H59" s="67">
        <f>ROUND(I59*E59,2)</f>
        <v>319000</v>
      </c>
      <c r="I59" s="67">
        <f>IF(I61&gt;725000,725000,I61)</f>
        <v>725000</v>
      </c>
      <c r="J59" s="67">
        <f>SUM(G59:H59)</f>
        <v>369750</v>
      </c>
    </row>
    <row r="60" spans="1:10" x14ac:dyDescent="0.2">
      <c r="C60" s="66">
        <v>0.61</v>
      </c>
      <c r="D60" s="66">
        <v>0.2</v>
      </c>
      <c r="E60" s="66">
        <v>0.19</v>
      </c>
      <c r="F60" s="67">
        <f>ROUND(I60*C60,2)</f>
        <v>32332.2</v>
      </c>
      <c r="G60" s="67">
        <f>ROUND(I60*D60,2)</f>
        <v>10600.72</v>
      </c>
      <c r="H60" s="67">
        <f>ROUND(I60*E60,2)</f>
        <v>10070.69</v>
      </c>
      <c r="I60" s="67">
        <f>IF(I61-725000&gt;0,I61-725000,0)</f>
        <v>53003.609999999986</v>
      </c>
      <c r="J60" s="67">
        <f>SUM(G60:H60)</f>
        <v>20671.41</v>
      </c>
    </row>
    <row r="61" spans="1:10" s="70" customFormat="1" x14ac:dyDescent="0.2">
      <c r="B61" s="71" t="s">
        <v>9</v>
      </c>
      <c r="F61" s="72">
        <f>SUM(F59:F60)</f>
        <v>387582.2</v>
      </c>
      <c r="G61" s="72">
        <f>SUM(G59:G60)</f>
        <v>61350.720000000001</v>
      </c>
      <c r="H61" s="72">
        <f>SUM(H59:H60)</f>
        <v>329070.69</v>
      </c>
      <c r="I61" s="72">
        <v>778003.61</v>
      </c>
      <c r="J61" s="67">
        <f>SUM(G61:H61)</f>
        <v>390421.41000000003</v>
      </c>
    </row>
    <row r="62" spans="1:10" x14ac:dyDescent="0.2">
      <c r="F62" s="67"/>
      <c r="G62" s="67"/>
      <c r="H62" s="67"/>
      <c r="I62" s="67"/>
      <c r="J62" s="67" t="s">
        <v>10</v>
      </c>
    </row>
    <row r="63" spans="1:10" s="64" customFormat="1" x14ac:dyDescent="0.2">
      <c r="B63" s="68" t="s">
        <v>17</v>
      </c>
      <c r="F63" s="69">
        <f>SUM(F57,F61)</f>
        <v>7319973.8200000003</v>
      </c>
      <c r="G63" s="69">
        <f>SUM(G57,G61)</f>
        <v>2268540.6</v>
      </c>
      <c r="H63" s="69">
        <f>SUM(H57,H61)</f>
        <v>2696688.57</v>
      </c>
      <c r="I63" s="69">
        <f>SUM(F63:H63)</f>
        <v>12285202.99</v>
      </c>
      <c r="J63" s="69">
        <f>SUM(G63:H63)</f>
        <v>4965229.17</v>
      </c>
    </row>
    <row r="64" spans="1:10" x14ac:dyDescent="0.2">
      <c r="F64" s="67"/>
      <c r="G64" s="67"/>
      <c r="H64" s="67"/>
      <c r="I64" s="67"/>
      <c r="J64" s="67" t="s">
        <v>10</v>
      </c>
    </row>
    <row r="65" spans="1:10" x14ac:dyDescent="0.2">
      <c r="A65" s="61" t="s">
        <v>27</v>
      </c>
      <c r="B65" s="61" t="s">
        <v>28</v>
      </c>
      <c r="C65" s="66">
        <v>0.49</v>
      </c>
      <c r="D65" s="66">
        <v>7.0000000000000007E-2</v>
      </c>
      <c r="E65" s="66">
        <v>0.44</v>
      </c>
      <c r="F65" s="67">
        <f>ROUND(I65*C65,0)</f>
        <v>355250</v>
      </c>
      <c r="G65" s="67">
        <f>ROUND(I65*D65,0)</f>
        <v>50750</v>
      </c>
      <c r="H65" s="67">
        <f>ROUND(I65*E65,0)</f>
        <v>319000</v>
      </c>
      <c r="I65" s="67">
        <f>IF(I67&gt;725000,725000,I67)</f>
        <v>725000</v>
      </c>
      <c r="J65" s="67">
        <f>SUM(G65:H65)</f>
        <v>369750</v>
      </c>
    </row>
    <row r="66" spans="1:10" x14ac:dyDescent="0.2">
      <c r="C66" s="66">
        <v>0.61</v>
      </c>
      <c r="D66" s="66">
        <v>0.2</v>
      </c>
      <c r="E66" s="66">
        <v>0.19</v>
      </c>
      <c r="F66" s="67">
        <f>ROUND(I66*C66,2)</f>
        <v>10064660.43</v>
      </c>
      <c r="G66" s="67">
        <f>ROUND(I66*D66,2)</f>
        <v>3299888.67</v>
      </c>
      <c r="H66" s="67">
        <f>ROUND(I66*E66,2)</f>
        <v>3134894.23</v>
      </c>
      <c r="I66" s="67">
        <f>IF(I67-725000&gt;0,I67-725000,0)</f>
        <v>16499443.329999998</v>
      </c>
      <c r="J66" s="67">
        <f>SUM(G66:H66)</f>
        <v>6434782.9000000004</v>
      </c>
    </row>
    <row r="67" spans="1:10" s="64" customFormat="1" x14ac:dyDescent="0.2">
      <c r="B67" s="68" t="s">
        <v>9</v>
      </c>
      <c r="F67" s="69">
        <f>SUM(F65:F66)</f>
        <v>10419910.43</v>
      </c>
      <c r="G67" s="69">
        <f>SUM(G65:G66)</f>
        <v>3350638.67</v>
      </c>
      <c r="H67" s="69">
        <f>SUM(H65:H66)</f>
        <v>3453894.23</v>
      </c>
      <c r="I67" s="69">
        <v>17224443.329999998</v>
      </c>
      <c r="J67" s="69">
        <f>SUM(G67:H67)</f>
        <v>6804532.9000000004</v>
      </c>
    </row>
    <row r="68" spans="1:10" x14ac:dyDescent="0.2">
      <c r="F68" s="67"/>
      <c r="I68" s="67"/>
      <c r="J68" s="67"/>
    </row>
    <row r="69" spans="1:10" x14ac:dyDescent="0.2">
      <c r="A69" s="15" t="s">
        <v>48</v>
      </c>
    </row>
    <row r="71" spans="1:10" s="75" customFormat="1" x14ac:dyDescent="0.2">
      <c r="B71" s="61"/>
      <c r="C71" s="62" t="s">
        <v>0</v>
      </c>
      <c r="D71" s="62" t="s">
        <v>1</v>
      </c>
      <c r="E71" s="62" t="s">
        <v>2</v>
      </c>
      <c r="F71" s="62" t="s">
        <v>3</v>
      </c>
      <c r="G71" s="62" t="s">
        <v>4</v>
      </c>
    </row>
    <row r="72" spans="1:10" s="75" customFormat="1" x14ac:dyDescent="0.2">
      <c r="B72" s="61"/>
      <c r="C72" s="62" t="s">
        <v>6</v>
      </c>
      <c r="D72" s="62" t="s">
        <v>6</v>
      </c>
      <c r="E72" s="62" t="s">
        <v>6</v>
      </c>
      <c r="F72" s="62" t="s">
        <v>6</v>
      </c>
      <c r="G72" s="62" t="s">
        <v>6</v>
      </c>
    </row>
    <row r="73" spans="1:10" s="75" customFormat="1" x14ac:dyDescent="0.2">
      <c r="B73" s="61" t="s">
        <v>29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</row>
    <row r="74" spans="1:10" s="75" customFormat="1" x14ac:dyDescent="0.2">
      <c r="B74" s="61" t="s">
        <v>30</v>
      </c>
      <c r="C74" s="73">
        <v>3848915</v>
      </c>
      <c r="D74" s="73">
        <v>1196214</v>
      </c>
      <c r="E74" s="73">
        <v>1407191</v>
      </c>
      <c r="F74" s="73">
        <v>6452320</v>
      </c>
      <c r="G74" s="73">
        <v>2603405</v>
      </c>
    </row>
    <row r="75" spans="1:10" s="75" customFormat="1" x14ac:dyDescent="0.2">
      <c r="B75" s="61" t="s">
        <v>31</v>
      </c>
      <c r="C75" s="73">
        <v>3483409</v>
      </c>
      <c r="D75" s="73">
        <v>1076376</v>
      </c>
      <c r="E75" s="73">
        <v>1293345</v>
      </c>
      <c r="F75" s="73">
        <v>5853130</v>
      </c>
      <c r="G75" s="73">
        <v>2369721</v>
      </c>
    </row>
    <row r="76" spans="1:10" s="75" customFormat="1" x14ac:dyDescent="0.2">
      <c r="B76" s="61" t="s">
        <v>32</v>
      </c>
      <c r="C76" s="73">
        <v>3947674</v>
      </c>
      <c r="D76" s="73">
        <v>1228594</v>
      </c>
      <c r="E76" s="73">
        <v>1437952</v>
      </c>
      <c r="F76" s="73">
        <v>6614220</v>
      </c>
      <c r="G76" s="73">
        <v>2666546</v>
      </c>
    </row>
    <row r="77" spans="1:10" s="75" customFormat="1" x14ac:dyDescent="0.2">
      <c r="B77" s="61" t="s">
        <v>33</v>
      </c>
      <c r="C77" s="73">
        <v>2742037</v>
      </c>
      <c r="D77" s="73">
        <v>813393</v>
      </c>
      <c r="E77" s="73">
        <v>1125540</v>
      </c>
      <c r="F77" s="73">
        <v>4680970</v>
      </c>
      <c r="G77" s="73">
        <v>1938933</v>
      </c>
    </row>
    <row r="78" spans="1:10" s="75" customFormat="1" x14ac:dyDescent="0.2">
      <c r="B78" s="61" t="s">
        <v>34</v>
      </c>
      <c r="C78" s="73">
        <v>2414505</v>
      </c>
      <c r="D78" s="73">
        <v>725916</v>
      </c>
      <c r="E78" s="73">
        <v>960407</v>
      </c>
      <c r="F78" s="73">
        <v>4100828</v>
      </c>
      <c r="G78" s="73">
        <v>1686323</v>
      </c>
    </row>
    <row r="79" spans="1:10" s="75" customFormat="1" x14ac:dyDescent="0.2">
      <c r="B79" s="61" t="s">
        <v>35</v>
      </c>
      <c r="C79" s="73">
        <v>9578710</v>
      </c>
      <c r="D79" s="73">
        <v>2943385</v>
      </c>
      <c r="E79" s="73">
        <v>3608578</v>
      </c>
      <c r="F79" s="73">
        <v>16130673</v>
      </c>
      <c r="G79" s="73">
        <v>6551963</v>
      </c>
    </row>
    <row r="80" spans="1:10" s="75" customFormat="1" x14ac:dyDescent="0.2">
      <c r="B80" s="61" t="s">
        <v>36</v>
      </c>
      <c r="C80" s="73">
        <v>7319974</v>
      </c>
      <c r="D80" s="73">
        <v>2268541</v>
      </c>
      <c r="E80" s="73">
        <v>2696689</v>
      </c>
      <c r="F80" s="73">
        <v>12285204</v>
      </c>
      <c r="G80" s="73">
        <v>4965230</v>
      </c>
    </row>
    <row r="81" spans="2:7" s="75" customFormat="1" x14ac:dyDescent="0.2">
      <c r="B81" s="61" t="s">
        <v>37</v>
      </c>
      <c r="C81" s="73">
        <v>10419910</v>
      </c>
      <c r="D81" s="73">
        <v>3350639</v>
      </c>
      <c r="E81" s="73">
        <v>3453894</v>
      </c>
      <c r="F81" s="73">
        <v>17224443</v>
      </c>
      <c r="G81" s="73">
        <v>6804533</v>
      </c>
    </row>
    <row r="82" spans="2:7" s="75" customFormat="1" x14ac:dyDescent="0.2">
      <c r="B82" s="61"/>
      <c r="C82" s="73"/>
      <c r="D82" s="73"/>
      <c r="E82" s="73"/>
      <c r="F82" s="73">
        <v>73341788</v>
      </c>
      <c r="G82" s="73"/>
    </row>
    <row r="83" spans="2:7" s="75" customFormat="1" x14ac:dyDescent="0.2">
      <c r="B83" s="61" t="s">
        <v>3</v>
      </c>
      <c r="C83" s="73">
        <v>43755134</v>
      </c>
      <c r="D83" s="73">
        <v>13603058</v>
      </c>
      <c r="E83" s="73">
        <v>15983596</v>
      </c>
      <c r="F83" s="73">
        <v>73341788</v>
      </c>
      <c r="G83" s="73">
        <v>29586654</v>
      </c>
    </row>
    <row r="84" spans="2:7" s="75" customFormat="1" x14ac:dyDescent="0.2">
      <c r="B84" s="61"/>
      <c r="C84" s="73"/>
      <c r="D84" s="73"/>
      <c r="E84" s="73"/>
      <c r="F84" s="73"/>
      <c r="G84" s="73"/>
    </row>
    <row r="85" spans="2:7" s="75" customFormat="1" x14ac:dyDescent="0.2">
      <c r="B85" s="61"/>
      <c r="C85" s="73"/>
      <c r="D85" s="73">
        <v>29586654</v>
      </c>
      <c r="E85" s="73"/>
      <c r="F85" s="73"/>
      <c r="G85" s="73"/>
    </row>
  </sheetData>
  <phoneticPr fontId="2" type="noConversion"/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>&amp;LSPIELBANKABGABE&amp;CAufgliederung des Jahreserfolges 2008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workbookViewId="0"/>
  </sheetViews>
  <sheetFormatPr baseColWidth="10" defaultRowHeight="12.75" x14ac:dyDescent="0.2"/>
  <cols>
    <col min="1" max="1" width="3.7109375" style="76" customWidth="1"/>
    <col min="2" max="4" width="13.7109375" style="76" customWidth="1"/>
    <col min="5" max="5" width="13.85546875" style="76" customWidth="1"/>
    <col min="6" max="6" width="15.28515625" style="76" customWidth="1"/>
    <col min="7" max="10" width="13.7109375" style="76" customWidth="1"/>
    <col min="11" max="16384" width="11.42578125" style="76"/>
  </cols>
  <sheetData>
    <row r="1" spans="1:10" x14ac:dyDescent="0.2">
      <c r="A1" s="15" t="s">
        <v>49</v>
      </c>
    </row>
    <row r="3" spans="1:10" x14ac:dyDescent="0.2">
      <c r="C3" s="77" t="s">
        <v>0</v>
      </c>
      <c r="D3" s="77" t="s">
        <v>1</v>
      </c>
      <c r="E3" s="77" t="s">
        <v>2</v>
      </c>
      <c r="F3" s="77" t="s">
        <v>0</v>
      </c>
      <c r="G3" s="77" t="s">
        <v>1</v>
      </c>
      <c r="H3" s="77" t="s">
        <v>2</v>
      </c>
      <c r="I3" s="78" t="s">
        <v>3</v>
      </c>
      <c r="J3" s="77" t="s">
        <v>4</v>
      </c>
    </row>
    <row r="4" spans="1:10" x14ac:dyDescent="0.2">
      <c r="C4" s="77" t="s">
        <v>5</v>
      </c>
      <c r="D4" s="77" t="s">
        <v>5</v>
      </c>
      <c r="E4" s="77" t="s">
        <v>5</v>
      </c>
      <c r="F4" s="77" t="s">
        <v>6</v>
      </c>
      <c r="G4" s="77" t="s">
        <v>6</v>
      </c>
      <c r="H4" s="77" t="s">
        <v>6</v>
      </c>
      <c r="I4" s="77" t="s">
        <v>6</v>
      </c>
      <c r="J4" s="77" t="s">
        <v>6</v>
      </c>
    </row>
    <row r="5" spans="1:10" s="79" customFormat="1" x14ac:dyDescent="0.2">
      <c r="C5" s="80"/>
      <c r="D5" s="80"/>
      <c r="E5" s="80"/>
      <c r="F5" s="80"/>
      <c r="G5" s="80"/>
      <c r="H5" s="80"/>
      <c r="I5" s="80"/>
    </row>
    <row r="7" spans="1:10" x14ac:dyDescent="0.2">
      <c r="A7" s="76" t="s">
        <v>7</v>
      </c>
      <c r="B7" s="76" t="s">
        <v>8</v>
      </c>
      <c r="C7" s="81">
        <v>0.49</v>
      </c>
      <c r="D7" s="81">
        <v>7.0000000000000007E-2</v>
      </c>
      <c r="E7" s="81">
        <v>0.44</v>
      </c>
      <c r="F7" s="82">
        <f>ROUND(I7*C7,0)</f>
        <v>355250</v>
      </c>
      <c r="G7" s="82">
        <f>ROUND(I7*D7,0)</f>
        <v>50750</v>
      </c>
      <c r="H7" s="82">
        <f>ROUND(I7*E7,0)</f>
        <v>319000</v>
      </c>
      <c r="I7" s="82">
        <f>IF(I9&gt;725000,725000,I9)</f>
        <v>725000</v>
      </c>
      <c r="J7" s="82">
        <f>SUM(G7:H7)</f>
        <v>369750</v>
      </c>
    </row>
    <row r="8" spans="1:10" x14ac:dyDescent="0.2">
      <c r="C8" s="81">
        <v>0.61</v>
      </c>
      <c r="D8" s="81">
        <v>0.2</v>
      </c>
      <c r="E8" s="81">
        <v>0.19</v>
      </c>
      <c r="F8" s="82">
        <f>ROUND(I8*C8,2)</f>
        <v>3428148.39</v>
      </c>
      <c r="G8" s="82">
        <f>ROUND(I8*D8,2)</f>
        <v>1123983.08</v>
      </c>
      <c r="H8" s="82">
        <f>ROUND(I8*E8,2)</f>
        <v>1067783.92</v>
      </c>
      <c r="I8" s="82">
        <f>IF(I9-725000&gt;0,I9-725000,0)</f>
        <v>5619915.3899999997</v>
      </c>
      <c r="J8" s="82">
        <f>SUM(G8:H8)</f>
        <v>2191767</v>
      </c>
    </row>
    <row r="9" spans="1:10" s="79" customFormat="1" x14ac:dyDescent="0.2">
      <c r="B9" s="83" t="s">
        <v>9</v>
      </c>
      <c r="F9" s="84">
        <f>SUM(F7:F8)</f>
        <v>3783398.39</v>
      </c>
      <c r="G9" s="84">
        <f>SUM(G7:G8)</f>
        <v>1174733.08</v>
      </c>
      <c r="H9" s="84">
        <f>SUM(H7:H8)</f>
        <v>1386783.92</v>
      </c>
      <c r="I9" s="84">
        <v>6344915.3899999997</v>
      </c>
      <c r="J9" s="84">
        <f>SUM(G9:H9)</f>
        <v>2561517</v>
      </c>
    </row>
    <row r="10" spans="1:10" x14ac:dyDescent="0.2">
      <c r="F10" s="82"/>
      <c r="G10" s="82"/>
      <c r="H10" s="82"/>
      <c r="I10" s="82"/>
      <c r="J10" s="82" t="s">
        <v>10</v>
      </c>
    </row>
    <row r="11" spans="1:10" x14ac:dyDescent="0.2">
      <c r="A11" s="76" t="s">
        <v>11</v>
      </c>
      <c r="B11" s="76" t="s">
        <v>12</v>
      </c>
      <c r="C11" s="81">
        <v>0.49</v>
      </c>
      <c r="D11" s="81">
        <v>7.0000000000000007E-2</v>
      </c>
      <c r="E11" s="81">
        <v>0.44</v>
      </c>
      <c r="F11" s="82">
        <f>ROUND(I11*C11,0)</f>
        <v>355250</v>
      </c>
      <c r="G11" s="82">
        <f>ROUND(I11*D11,0)</f>
        <v>50750</v>
      </c>
      <c r="H11" s="82">
        <f>ROUND(I11*E11,0)</f>
        <v>319000</v>
      </c>
      <c r="I11" s="82">
        <f>IF(I13&gt;725000,725000,I13)</f>
        <v>725000</v>
      </c>
      <c r="J11" s="82">
        <f>SUM(G11:H11)</f>
        <v>369750</v>
      </c>
    </row>
    <row r="12" spans="1:10" x14ac:dyDescent="0.2">
      <c r="C12" s="81">
        <v>0.61</v>
      </c>
      <c r="D12" s="81">
        <v>0.2</v>
      </c>
      <c r="E12" s="81">
        <v>0.19</v>
      </c>
      <c r="F12" s="82">
        <f>ROUND(I12*C12,2)</f>
        <v>2894109.03</v>
      </c>
      <c r="G12" s="82">
        <f>ROUND(I12*D12,2)</f>
        <v>948888.21</v>
      </c>
      <c r="H12" s="82">
        <f>ROUND(I12*E12,2)</f>
        <v>901443.8</v>
      </c>
      <c r="I12" s="82">
        <f>IF(I13-725000&gt;0,I13-725000,0)</f>
        <v>4744441.04</v>
      </c>
      <c r="J12" s="82">
        <f>SUM(G12:H12)</f>
        <v>1850332.01</v>
      </c>
    </row>
    <row r="13" spans="1:10" s="79" customFormat="1" x14ac:dyDescent="0.2">
      <c r="B13" s="83" t="s">
        <v>9</v>
      </c>
      <c r="F13" s="84">
        <f>SUM(F11:F12)</f>
        <v>3249359.03</v>
      </c>
      <c r="G13" s="84">
        <f>SUM(G11:G12)</f>
        <v>999638.21</v>
      </c>
      <c r="H13" s="84">
        <f>SUM(H11:H12)</f>
        <v>1220443.8</v>
      </c>
      <c r="I13" s="84">
        <v>5469441.04</v>
      </c>
      <c r="J13" s="84">
        <f>SUM(G13:H13)</f>
        <v>2220082.0099999998</v>
      </c>
    </row>
    <row r="14" spans="1:10" x14ac:dyDescent="0.2">
      <c r="F14" s="82"/>
      <c r="G14" s="82"/>
      <c r="H14" s="82"/>
      <c r="I14" s="82"/>
      <c r="J14" s="82" t="s">
        <v>10</v>
      </c>
    </row>
    <row r="15" spans="1:10" x14ac:dyDescent="0.2">
      <c r="A15" s="76" t="s">
        <v>13</v>
      </c>
      <c r="B15" s="76" t="s">
        <v>14</v>
      </c>
      <c r="C15" s="81">
        <v>0.49</v>
      </c>
      <c r="D15" s="81">
        <v>7.0000000000000007E-2</v>
      </c>
      <c r="E15" s="81">
        <v>0.44</v>
      </c>
      <c r="F15" s="82">
        <f>ROUND(I15*C15,0)</f>
        <v>355250</v>
      </c>
      <c r="G15" s="82">
        <f>ROUND(I15*D15,0)</f>
        <v>50750</v>
      </c>
      <c r="H15" s="82">
        <f>ROUND(I15*E15,0)</f>
        <v>319000</v>
      </c>
      <c r="I15" s="82">
        <f>IF(I17&gt;725000,725000,I17)</f>
        <v>725000</v>
      </c>
      <c r="J15" s="82">
        <f>SUM(G15:H15)</f>
        <v>369750</v>
      </c>
    </row>
    <row r="16" spans="1:10" x14ac:dyDescent="0.2">
      <c r="C16" s="81">
        <v>0.61</v>
      </c>
      <c r="D16" s="81">
        <v>0.2</v>
      </c>
      <c r="E16" s="81">
        <v>0.19</v>
      </c>
      <c r="F16" s="82">
        <f>ROUND(I16*C16,2)</f>
        <v>3040957.52</v>
      </c>
      <c r="G16" s="82">
        <f>ROUND(I16*D16,2)</f>
        <v>997035.25</v>
      </c>
      <c r="H16" s="82">
        <f>ROUND(I16*E16,2)</f>
        <v>947183.49</v>
      </c>
      <c r="I16" s="82">
        <f>IF(I17-725000&gt;0,I17-725000,0)</f>
        <v>4985176.2699999996</v>
      </c>
      <c r="J16" s="82">
        <f>SUM(G16:H16)</f>
        <v>1944218.74</v>
      </c>
    </row>
    <row r="17" spans="1:10" s="79" customFormat="1" ht="12.75" customHeight="1" x14ac:dyDescent="0.2">
      <c r="B17" s="83" t="s">
        <v>9</v>
      </c>
      <c r="F17" s="84">
        <f>SUM(F15:F16)</f>
        <v>3396207.52</v>
      </c>
      <c r="G17" s="84">
        <f>SUM(G15:G16)</f>
        <v>1047785.25</v>
      </c>
      <c r="H17" s="84">
        <f>SUM(H15:H16)</f>
        <v>1266183.49</v>
      </c>
      <c r="I17" s="84">
        <v>5710176.2699999996</v>
      </c>
      <c r="J17" s="84">
        <f>SUM(G17:H17)</f>
        <v>2313968.7400000002</v>
      </c>
    </row>
    <row r="18" spans="1:10" x14ac:dyDescent="0.2">
      <c r="F18" s="82"/>
      <c r="G18" s="82"/>
      <c r="H18" s="82"/>
      <c r="I18" s="82"/>
      <c r="J18" s="82" t="s">
        <v>10</v>
      </c>
    </row>
    <row r="19" spans="1:10" x14ac:dyDescent="0.2">
      <c r="A19" s="76" t="s">
        <v>15</v>
      </c>
      <c r="B19" s="76" t="s">
        <v>16</v>
      </c>
      <c r="C19" s="81">
        <v>0.49</v>
      </c>
      <c r="D19" s="81">
        <v>7.0000000000000007E-2</v>
      </c>
      <c r="E19" s="81">
        <v>0.44</v>
      </c>
      <c r="F19" s="82">
        <f>ROUND(I19*C19,2)</f>
        <v>87246.720000000001</v>
      </c>
      <c r="G19" s="82">
        <f>ROUND(I19*D19,2)</f>
        <v>12463.82</v>
      </c>
      <c r="H19" s="82">
        <f>ROUND(I19*E19,2)</f>
        <v>78343.990000000005</v>
      </c>
      <c r="I19" s="82">
        <f>IF(I21&gt;725000,725000,I21)</f>
        <v>178054.53</v>
      </c>
      <c r="J19" s="82">
        <f>SUM(G19:H19)</f>
        <v>90807.81</v>
      </c>
    </row>
    <row r="20" spans="1:10" x14ac:dyDescent="0.2">
      <c r="C20" s="81">
        <v>0.61</v>
      </c>
      <c r="D20" s="81">
        <v>0.2</v>
      </c>
      <c r="E20" s="81">
        <v>0.19</v>
      </c>
      <c r="F20" s="82">
        <f>ROUND(I20*C20,0)</f>
        <v>0</v>
      </c>
      <c r="G20" s="82">
        <f>ROUND(I20*D20,0)</f>
        <v>0</v>
      </c>
      <c r="H20" s="82">
        <f>ROUND(I20*E20,0)</f>
        <v>0</v>
      </c>
      <c r="I20" s="82">
        <f>IF(I21-725000&gt;0,I21-725000,0)</f>
        <v>0</v>
      </c>
      <c r="J20" s="82">
        <f>SUM(G20:H20)</f>
        <v>0</v>
      </c>
    </row>
    <row r="21" spans="1:10" s="85" customFormat="1" x14ac:dyDescent="0.2">
      <c r="B21" s="86" t="s">
        <v>9</v>
      </c>
      <c r="F21" s="87">
        <f>SUM(F19:F20)</f>
        <v>87246.720000000001</v>
      </c>
      <c r="G21" s="87">
        <f>SUM(G19:G20)</f>
        <v>12463.82</v>
      </c>
      <c r="H21" s="87">
        <f>SUM(H19:H20)</f>
        <v>78343.990000000005</v>
      </c>
      <c r="I21" s="87">
        <v>178054.53</v>
      </c>
      <c r="J21" s="82">
        <f>SUM(G21:H21)</f>
        <v>90807.81</v>
      </c>
    </row>
    <row r="22" spans="1:10" x14ac:dyDescent="0.2">
      <c r="F22" s="82"/>
      <c r="G22" s="82"/>
      <c r="H22" s="82"/>
      <c r="I22" s="82"/>
      <c r="J22" s="82" t="s">
        <v>10</v>
      </c>
    </row>
    <row r="23" spans="1:10" x14ac:dyDescent="0.2">
      <c r="A23" s="76" t="s">
        <v>10</v>
      </c>
      <c r="B23" s="76" t="s">
        <v>47</v>
      </c>
      <c r="C23" s="81">
        <v>0.49</v>
      </c>
      <c r="D23" s="81">
        <v>7.0000000000000007E-2</v>
      </c>
      <c r="E23" s="81">
        <v>0.44</v>
      </c>
      <c r="F23" s="82">
        <f>ROUND(I23*C23,0)</f>
        <v>355250</v>
      </c>
      <c r="G23" s="82">
        <f>ROUND(I23*D23,0)</f>
        <v>50750</v>
      </c>
      <c r="H23" s="82">
        <f>ROUND(I23*E23,0)</f>
        <v>319000</v>
      </c>
      <c r="I23" s="82">
        <f>IF(I25&gt;725000,725000,I25)</f>
        <v>725000</v>
      </c>
      <c r="J23" s="82">
        <f>SUM(G23:H23)</f>
        <v>369750</v>
      </c>
    </row>
    <row r="24" spans="1:10" x14ac:dyDescent="0.2">
      <c r="C24" s="81">
        <v>0.61</v>
      </c>
      <c r="D24" s="81">
        <v>0.2</v>
      </c>
      <c r="E24" s="81">
        <v>0.19</v>
      </c>
      <c r="F24" s="82">
        <f>ROUND(I24*C24,2)</f>
        <v>2546346.7400000002</v>
      </c>
      <c r="G24" s="82">
        <f>ROUND(I24*D24,2)</f>
        <v>834867.78</v>
      </c>
      <c r="H24" s="82">
        <f>ROUND(I24*E24,2)</f>
        <v>793124.39</v>
      </c>
      <c r="I24" s="82">
        <f>IF(I25-725000&gt;0,I25-725000,0)</f>
        <v>4174338.91</v>
      </c>
      <c r="J24" s="82">
        <f>SUM(G24:H24)</f>
        <v>1627992.17</v>
      </c>
    </row>
    <row r="25" spans="1:10" s="85" customFormat="1" x14ac:dyDescent="0.2">
      <c r="B25" s="86" t="s">
        <v>9</v>
      </c>
      <c r="F25" s="87">
        <f>SUM(F23:F24)</f>
        <v>2901596.74</v>
      </c>
      <c r="G25" s="87">
        <f>SUM(G23:G24)</f>
        <v>885617.78</v>
      </c>
      <c r="H25" s="87">
        <f>SUM(H23:H24)</f>
        <v>1112124.3900000001</v>
      </c>
      <c r="I25" s="87">
        <v>4899338.91</v>
      </c>
      <c r="J25" s="82">
        <f>SUM(G25:H25)</f>
        <v>1997742.1700000002</v>
      </c>
    </row>
    <row r="26" spans="1:10" x14ac:dyDescent="0.2">
      <c r="F26" s="82"/>
      <c r="G26" s="82"/>
      <c r="H26" s="82"/>
      <c r="I26" s="82"/>
      <c r="J26" s="82" t="s">
        <v>10</v>
      </c>
    </row>
    <row r="27" spans="1:10" s="79" customFormat="1" x14ac:dyDescent="0.2">
      <c r="B27" s="83" t="s">
        <v>17</v>
      </c>
      <c r="F27" s="84">
        <f>SUM(F21,F25)</f>
        <v>2988843.4600000004</v>
      </c>
      <c r="G27" s="84">
        <f>SUM(G21,G25)</f>
        <v>898081.6</v>
      </c>
      <c r="H27" s="84">
        <f>SUM(H21,H25)</f>
        <v>1190468.3800000001</v>
      </c>
      <c r="I27" s="84">
        <f>SUM(F27:H27)</f>
        <v>5077393.4400000004</v>
      </c>
      <c r="J27" s="84">
        <f>SUM(G27:H27)</f>
        <v>2088549.98</v>
      </c>
    </row>
    <row r="28" spans="1:10" x14ac:dyDescent="0.2">
      <c r="F28" s="82"/>
      <c r="G28" s="82"/>
      <c r="H28" s="82"/>
      <c r="I28" s="82"/>
      <c r="J28" s="82" t="s">
        <v>10</v>
      </c>
    </row>
    <row r="29" spans="1:10" x14ac:dyDescent="0.2">
      <c r="A29" s="76" t="s">
        <v>18</v>
      </c>
      <c r="B29" s="76" t="s">
        <v>19</v>
      </c>
      <c r="C29" s="81">
        <v>0.49</v>
      </c>
      <c r="D29" s="81">
        <v>7.0000000000000007E-2</v>
      </c>
      <c r="E29" s="81">
        <v>0.44</v>
      </c>
      <c r="F29" s="82">
        <f>ROUND(I29*C29,0)</f>
        <v>355250</v>
      </c>
      <c r="G29" s="82">
        <f>ROUND(I29*D29,0)</f>
        <v>50750</v>
      </c>
      <c r="H29" s="82">
        <f>ROUND(I29*E29,0)</f>
        <v>319000</v>
      </c>
      <c r="I29" s="82">
        <f>IF(I31&gt;725000,725000,I31)</f>
        <v>725000</v>
      </c>
      <c r="J29" s="82">
        <f>SUM(G29:H29)</f>
        <v>369750</v>
      </c>
    </row>
    <row r="30" spans="1:10" x14ac:dyDescent="0.2">
      <c r="C30" s="81">
        <v>0.61</v>
      </c>
      <c r="D30" s="81">
        <v>0.2</v>
      </c>
      <c r="E30" s="81">
        <v>0.19</v>
      </c>
      <c r="F30" s="82">
        <f>ROUND(I30*C30,2)</f>
        <v>1961184.4</v>
      </c>
      <c r="G30" s="82">
        <f>ROUND(I30*D30,2)</f>
        <v>643011.28</v>
      </c>
      <c r="H30" s="82">
        <f>ROUND(I30*E30,2)</f>
        <v>610860.72</v>
      </c>
      <c r="I30" s="82">
        <f>IF(I31-725000&gt;0,I31-725000,0)</f>
        <v>3215056.4</v>
      </c>
      <c r="J30" s="82">
        <f>SUM(G30:H30)</f>
        <v>1253872</v>
      </c>
    </row>
    <row r="31" spans="1:10" s="79" customFormat="1" x14ac:dyDescent="0.2">
      <c r="B31" s="83" t="s">
        <v>9</v>
      </c>
      <c r="F31" s="84">
        <f>SUM(F29:F30)</f>
        <v>2316434.4</v>
      </c>
      <c r="G31" s="84">
        <f>SUM(G29:G30)</f>
        <v>693761.28</v>
      </c>
      <c r="H31" s="84">
        <f>SUM(H29:H30)</f>
        <v>929860.72</v>
      </c>
      <c r="I31" s="84">
        <v>3940056.4</v>
      </c>
      <c r="J31" s="84">
        <f>SUM(G31:H31)</f>
        <v>1623622</v>
      </c>
    </row>
    <row r="32" spans="1:10" x14ac:dyDescent="0.2">
      <c r="J32" s="88" t="s">
        <v>10</v>
      </c>
    </row>
    <row r="33" spans="1:10" x14ac:dyDescent="0.2">
      <c r="J33" s="88" t="s">
        <v>10</v>
      </c>
    </row>
    <row r="34" spans="1:10" x14ac:dyDescent="0.2">
      <c r="J34" s="88" t="s">
        <v>10</v>
      </c>
    </row>
    <row r="35" spans="1:10" x14ac:dyDescent="0.2">
      <c r="A35" s="15" t="s">
        <v>49</v>
      </c>
      <c r="J35" s="88" t="s">
        <v>10</v>
      </c>
    </row>
    <row r="36" spans="1:10" x14ac:dyDescent="0.2">
      <c r="J36" s="88" t="s">
        <v>10</v>
      </c>
    </row>
    <row r="37" spans="1:10" x14ac:dyDescent="0.2">
      <c r="C37" s="77" t="s">
        <v>0</v>
      </c>
      <c r="D37" s="77" t="s">
        <v>1</v>
      </c>
      <c r="E37" s="77" t="s">
        <v>2</v>
      </c>
      <c r="F37" s="77" t="s">
        <v>0</v>
      </c>
      <c r="G37" s="77" t="s">
        <v>1</v>
      </c>
      <c r="H37" s="77" t="s">
        <v>2</v>
      </c>
      <c r="I37" s="77" t="s">
        <v>3</v>
      </c>
      <c r="J37" s="77" t="s">
        <v>4</v>
      </c>
    </row>
    <row r="38" spans="1:10" x14ac:dyDescent="0.2">
      <c r="C38" s="77" t="s">
        <v>5</v>
      </c>
      <c r="D38" s="77" t="s">
        <v>5</v>
      </c>
      <c r="E38" s="77" t="s">
        <v>5</v>
      </c>
      <c r="F38" s="77" t="s">
        <v>6</v>
      </c>
      <c r="G38" s="77" t="s">
        <v>6</v>
      </c>
      <c r="H38" s="77" t="s">
        <v>6</v>
      </c>
      <c r="I38" s="77" t="s">
        <v>6</v>
      </c>
      <c r="J38" s="77" t="s">
        <v>6</v>
      </c>
    </row>
    <row r="39" spans="1:10" s="79" customFormat="1" ht="12.75" customHeight="1" x14ac:dyDescent="0.2">
      <c r="C39" s="80"/>
      <c r="D39" s="80"/>
      <c r="E39" s="80"/>
      <c r="F39" s="80"/>
      <c r="G39" s="80"/>
      <c r="H39" s="80"/>
      <c r="I39" s="80"/>
      <c r="J39" s="89" t="s">
        <v>10</v>
      </c>
    </row>
    <row r="40" spans="1:10" x14ac:dyDescent="0.2">
      <c r="J40" s="88" t="s">
        <v>10</v>
      </c>
    </row>
    <row r="41" spans="1:10" x14ac:dyDescent="0.2">
      <c r="A41" s="76" t="s">
        <v>20</v>
      </c>
      <c r="B41" s="76" t="s">
        <v>21</v>
      </c>
      <c r="C41" s="81">
        <v>0.49</v>
      </c>
      <c r="D41" s="81">
        <v>7.0000000000000007E-2</v>
      </c>
      <c r="E41" s="81">
        <v>0.44</v>
      </c>
      <c r="F41" s="82">
        <f>ROUND(I41*C41,0)</f>
        <v>355250</v>
      </c>
      <c r="G41" s="82">
        <f>ROUND(I41*D41,0)</f>
        <v>50750</v>
      </c>
      <c r="H41" s="82">
        <f>ROUND(I41*E41,0)</f>
        <v>319000</v>
      </c>
      <c r="I41" s="82">
        <f>IF(I43&gt;725000,725000,I43)</f>
        <v>725000</v>
      </c>
      <c r="J41" s="82">
        <f>SUM(G41:H41)</f>
        <v>369750</v>
      </c>
    </row>
    <row r="42" spans="1:10" x14ac:dyDescent="0.2">
      <c r="C42" s="81">
        <v>0.61</v>
      </c>
      <c r="D42" s="81">
        <v>0.2</v>
      </c>
      <c r="E42" s="81">
        <v>0.19</v>
      </c>
      <c r="F42" s="82">
        <f>ROUND(I42*C42,2)</f>
        <v>4433622.13</v>
      </c>
      <c r="G42" s="82">
        <f>ROUND(I42*D42,2)</f>
        <v>1453646.6</v>
      </c>
      <c r="H42" s="82">
        <f>ROUND(I42*E42,2)</f>
        <v>1380964.27</v>
      </c>
      <c r="I42" s="82">
        <f>IF(I43-725000&gt;0,I43-725000,0)</f>
        <v>7268233</v>
      </c>
      <c r="J42" s="82">
        <f>SUM(G42:H42)</f>
        <v>2834610.87</v>
      </c>
    </row>
    <row r="43" spans="1:10" s="85" customFormat="1" x14ac:dyDescent="0.2">
      <c r="B43" s="86" t="s">
        <v>9</v>
      </c>
      <c r="F43" s="87">
        <f>SUM(F41:F42)</f>
        <v>4788872.13</v>
      </c>
      <c r="G43" s="87">
        <f>SUM(G41:G42)</f>
        <v>1504396.6</v>
      </c>
      <c r="H43" s="87">
        <f>SUM(H41:H42)</f>
        <v>1699964.27</v>
      </c>
      <c r="I43" s="87">
        <v>7993233</v>
      </c>
      <c r="J43" s="82">
        <f>SUM(G43:H43)</f>
        <v>3204360.87</v>
      </c>
    </row>
    <row r="44" spans="1:10" x14ac:dyDescent="0.2">
      <c r="F44" s="82"/>
      <c r="G44" s="82"/>
      <c r="H44" s="82"/>
      <c r="I44" s="82"/>
      <c r="J44" s="82" t="s">
        <v>10</v>
      </c>
    </row>
    <row r="45" spans="1:10" x14ac:dyDescent="0.2">
      <c r="A45" s="76" t="s">
        <v>10</v>
      </c>
      <c r="B45" s="76" t="s">
        <v>22</v>
      </c>
      <c r="C45" s="81">
        <v>0.49</v>
      </c>
      <c r="D45" s="81">
        <v>7.0000000000000007E-2</v>
      </c>
      <c r="E45" s="81">
        <v>0.44</v>
      </c>
      <c r="F45" s="82">
        <f>ROUND(I45*C45,0)</f>
        <v>355250</v>
      </c>
      <c r="G45" s="82">
        <f>ROUND(I45*D45,0)</f>
        <v>50750</v>
      </c>
      <c r="H45" s="82">
        <f>ROUND(I45*E45,0)</f>
        <v>319000</v>
      </c>
      <c r="I45" s="82">
        <f>IF(I47&gt;725000,725000,I47)</f>
        <v>725000</v>
      </c>
      <c r="J45" s="82">
        <f>SUM(G45:H45)</f>
        <v>369750</v>
      </c>
    </row>
    <row r="46" spans="1:10" x14ac:dyDescent="0.2">
      <c r="C46" s="81">
        <v>0.61</v>
      </c>
      <c r="D46" s="81">
        <v>0.2</v>
      </c>
      <c r="E46" s="81">
        <v>0.19</v>
      </c>
      <c r="F46" s="82">
        <f>ROUND(I46*C46,2)</f>
        <v>681311.9</v>
      </c>
      <c r="G46" s="82">
        <f>ROUND(I46*D46,2)</f>
        <v>223380.95</v>
      </c>
      <c r="H46" s="82">
        <f>ROUND(I46*E46,2)</f>
        <v>212211.9</v>
      </c>
      <c r="I46" s="82">
        <f>IF(I47-725000&gt;0,I47-725000,0)</f>
        <v>1116904.76</v>
      </c>
      <c r="J46" s="82">
        <f>SUM(G46:H46)</f>
        <v>435592.85</v>
      </c>
    </row>
    <row r="47" spans="1:10" s="85" customFormat="1" x14ac:dyDescent="0.2">
      <c r="B47" s="86" t="s">
        <v>9</v>
      </c>
      <c r="F47" s="87">
        <f>SUM(F45:F46)</f>
        <v>1036561.9</v>
      </c>
      <c r="G47" s="87">
        <f>SUM(G45:G46)</f>
        <v>274130.95</v>
      </c>
      <c r="H47" s="87">
        <f>SUM(H45:H46)</f>
        <v>531211.9</v>
      </c>
      <c r="I47" s="87">
        <v>1841904.76</v>
      </c>
      <c r="J47" s="82">
        <f>SUM(G47:H47)</f>
        <v>805342.85000000009</v>
      </c>
    </row>
    <row r="48" spans="1:10" s="85" customFormat="1" x14ac:dyDescent="0.2">
      <c r="B48" s="86"/>
      <c r="F48" s="87"/>
      <c r="G48" s="87"/>
      <c r="H48" s="87"/>
      <c r="I48" s="87"/>
      <c r="J48" s="82" t="s">
        <v>10</v>
      </c>
    </row>
    <row r="49" spans="1:10" x14ac:dyDescent="0.2">
      <c r="A49" s="76" t="s">
        <v>10</v>
      </c>
      <c r="B49" s="76" t="s">
        <v>23</v>
      </c>
      <c r="C49" s="81">
        <v>0.49</v>
      </c>
      <c r="D49" s="81">
        <v>7.0000000000000007E-2</v>
      </c>
      <c r="E49" s="81">
        <v>0.44</v>
      </c>
      <c r="F49" s="82">
        <f>ROUND(I49*C49,0)</f>
        <v>355250</v>
      </c>
      <c r="G49" s="82">
        <f>ROUND(I49*D49,0)</f>
        <v>50750</v>
      </c>
      <c r="H49" s="82">
        <f>ROUND(I49*E49,0)</f>
        <v>319000</v>
      </c>
      <c r="I49" s="82">
        <f>IF(I51&gt;725000,725000,I51)</f>
        <v>725000</v>
      </c>
      <c r="J49" s="82">
        <f>SUM(G49:H49)</f>
        <v>369750</v>
      </c>
    </row>
    <row r="50" spans="1:10" x14ac:dyDescent="0.2">
      <c r="C50" s="81">
        <v>0.61</v>
      </c>
      <c r="D50" s="81">
        <v>0.2</v>
      </c>
      <c r="E50" s="81">
        <v>0.19</v>
      </c>
      <c r="F50" s="82">
        <f>ROUND(I50*C50,2)</f>
        <v>2134265.9700000002</v>
      </c>
      <c r="G50" s="82">
        <f>ROUND(I50*D50,2)</f>
        <v>699759.33</v>
      </c>
      <c r="H50" s="82">
        <f>ROUND(I50*E50,2)</f>
        <v>664771.37</v>
      </c>
      <c r="I50" s="82">
        <f>IF(I51-725000&gt;0,I51-725000,0)</f>
        <v>3498796.67</v>
      </c>
      <c r="J50" s="82">
        <f>SUM(G50:H50)</f>
        <v>1364530.7</v>
      </c>
    </row>
    <row r="51" spans="1:10" s="85" customFormat="1" x14ac:dyDescent="0.2">
      <c r="B51" s="86" t="s">
        <v>9</v>
      </c>
      <c r="F51" s="87">
        <f>SUM(F49:F50)</f>
        <v>2489515.9700000002</v>
      </c>
      <c r="G51" s="87">
        <f>SUM(G49:G50)</f>
        <v>750509.33</v>
      </c>
      <c r="H51" s="87">
        <f>SUM(H49:H50)</f>
        <v>983771.37</v>
      </c>
      <c r="I51" s="87">
        <v>4223796.67</v>
      </c>
      <c r="J51" s="82">
        <f>SUM(G51:H51)</f>
        <v>1734280.7</v>
      </c>
    </row>
    <row r="52" spans="1:10" x14ac:dyDescent="0.2">
      <c r="F52" s="82"/>
      <c r="G52" s="82"/>
      <c r="H52" s="82"/>
      <c r="I52" s="82"/>
      <c r="J52" s="82" t="s">
        <v>10</v>
      </c>
    </row>
    <row r="53" spans="1:10" s="79" customFormat="1" x14ac:dyDescent="0.2">
      <c r="B53" s="83" t="s">
        <v>17</v>
      </c>
      <c r="F53" s="84">
        <f>SUM(F43,F47,F51)</f>
        <v>8314950</v>
      </c>
      <c r="G53" s="84">
        <f>SUM(G43,G47,G51)</f>
        <v>2529036.88</v>
      </c>
      <c r="H53" s="84">
        <f>SUM(H43,H47,H51)</f>
        <v>3214947.54</v>
      </c>
      <c r="I53" s="84">
        <f>SUM(F53:H53)</f>
        <v>14058934.419999998</v>
      </c>
      <c r="J53" s="84">
        <f>SUM(G53:H53)</f>
        <v>5743984.4199999999</v>
      </c>
    </row>
    <row r="54" spans="1:10" x14ac:dyDescent="0.2">
      <c r="F54" s="82"/>
      <c r="G54" s="82"/>
      <c r="H54" s="82"/>
      <c r="I54" s="82"/>
      <c r="J54" s="82" t="s">
        <v>10</v>
      </c>
    </row>
    <row r="55" spans="1:10" x14ac:dyDescent="0.2">
      <c r="A55" s="76" t="s">
        <v>24</v>
      </c>
      <c r="B55" s="76" t="s">
        <v>25</v>
      </c>
      <c r="C55" s="81">
        <v>0.49</v>
      </c>
      <c r="D55" s="81">
        <v>7.0000000000000007E-2</v>
      </c>
      <c r="E55" s="81">
        <v>0.44</v>
      </c>
      <c r="F55" s="82">
        <f>ROUND(I55*C55,0)</f>
        <v>355250</v>
      </c>
      <c r="G55" s="82">
        <f>ROUND(I55*D55,0)</f>
        <v>50750</v>
      </c>
      <c r="H55" s="82">
        <f>ROUND(I55*E55,0)</f>
        <v>319000</v>
      </c>
      <c r="I55" s="82">
        <f>IF(I57&gt;725000,725000,I57)</f>
        <v>725000</v>
      </c>
      <c r="J55" s="82">
        <f>SUM(G55:H55)</f>
        <v>369750</v>
      </c>
    </row>
    <row r="56" spans="1:10" x14ac:dyDescent="0.2">
      <c r="C56" s="81">
        <v>0.61</v>
      </c>
      <c r="D56" s="81">
        <v>0.2</v>
      </c>
      <c r="E56" s="81">
        <v>0.19</v>
      </c>
      <c r="F56" s="82">
        <f>ROUND(I56*C56,2)</f>
        <v>6831947.3799999999</v>
      </c>
      <c r="G56" s="82">
        <f>ROUND(I56*D56,2)</f>
        <v>2239982.75</v>
      </c>
      <c r="H56" s="82">
        <f>ROUND(I56*E56,2)</f>
        <v>2127983.61</v>
      </c>
      <c r="I56" s="82">
        <f>IF(I57-725000&gt;0,I57-725000,0)</f>
        <v>11199913.73</v>
      </c>
      <c r="J56" s="82">
        <f>SUM(G56:H56)</f>
        <v>4367966.3599999994</v>
      </c>
    </row>
    <row r="57" spans="1:10" s="85" customFormat="1" x14ac:dyDescent="0.2">
      <c r="B57" s="86" t="s">
        <v>9</v>
      </c>
      <c r="F57" s="87">
        <f>SUM(F55:F56)</f>
        <v>7187197.3799999999</v>
      </c>
      <c r="G57" s="87">
        <f>SUM(G55:G56)</f>
        <v>2290732.75</v>
      </c>
      <c r="H57" s="87">
        <f>SUM(H55:H56)</f>
        <v>2446983.61</v>
      </c>
      <c r="I57" s="87">
        <v>11924913.73</v>
      </c>
      <c r="J57" s="82">
        <f>SUM(G57:H57)</f>
        <v>4737716.3599999994</v>
      </c>
    </row>
    <row r="58" spans="1:10" x14ac:dyDescent="0.2">
      <c r="F58" s="82"/>
      <c r="G58" s="82"/>
      <c r="H58" s="82"/>
      <c r="I58" s="82"/>
      <c r="J58" s="82" t="s">
        <v>10</v>
      </c>
    </row>
    <row r="59" spans="1:10" x14ac:dyDescent="0.2">
      <c r="A59" s="76" t="s">
        <v>10</v>
      </c>
      <c r="B59" s="76" t="s">
        <v>26</v>
      </c>
      <c r="C59" s="81">
        <v>0.49</v>
      </c>
      <c r="D59" s="81">
        <v>7.0000000000000007E-2</v>
      </c>
      <c r="E59" s="81">
        <v>0.44</v>
      </c>
      <c r="F59" s="82">
        <f>ROUND(I59*C59,2)</f>
        <v>299969.81</v>
      </c>
      <c r="G59" s="82">
        <f>ROUND(I59*D59,2)</f>
        <v>42852.83</v>
      </c>
      <c r="H59" s="82">
        <f>ROUND(I59*E59,2)</f>
        <v>269360.64000000001</v>
      </c>
      <c r="I59" s="82">
        <f>IF(I61&gt;725000,725000,I61)</f>
        <v>612183.28</v>
      </c>
      <c r="J59" s="82">
        <f>SUM(G59:H59)</f>
        <v>312213.47000000003</v>
      </c>
    </row>
    <row r="60" spans="1:10" x14ac:dyDescent="0.2">
      <c r="C60" s="81">
        <v>0.61</v>
      </c>
      <c r="D60" s="81">
        <v>0.2</v>
      </c>
      <c r="E60" s="81">
        <v>0.19</v>
      </c>
      <c r="F60" s="82">
        <f>ROUND(I60*C60,2)</f>
        <v>0</v>
      </c>
      <c r="G60" s="82">
        <f>ROUND(I60*D60,2)</f>
        <v>0</v>
      </c>
      <c r="H60" s="82">
        <f>ROUND(I60*E60,2)</f>
        <v>0</v>
      </c>
      <c r="I60" s="82">
        <f>IF(I61-725000&gt;0,I61-725000,0)</f>
        <v>0</v>
      </c>
      <c r="J60" s="82">
        <f>SUM(G60:H60)</f>
        <v>0</v>
      </c>
    </row>
    <row r="61" spans="1:10" s="85" customFormat="1" x14ac:dyDescent="0.2">
      <c r="B61" s="86" t="s">
        <v>9</v>
      </c>
      <c r="F61" s="87">
        <f>SUM(F59:F60)</f>
        <v>299969.81</v>
      </c>
      <c r="G61" s="87">
        <f>SUM(G59:G60)</f>
        <v>42852.83</v>
      </c>
      <c r="H61" s="87">
        <f>SUM(H59:H60)</f>
        <v>269360.64000000001</v>
      </c>
      <c r="I61" s="87">
        <v>612183.28</v>
      </c>
      <c r="J61" s="82">
        <f>SUM(G61:H61)</f>
        <v>312213.47000000003</v>
      </c>
    </row>
    <row r="62" spans="1:10" x14ac:dyDescent="0.2">
      <c r="F62" s="82"/>
      <c r="G62" s="82"/>
      <c r="H62" s="82"/>
      <c r="I62" s="82"/>
      <c r="J62" s="82" t="s">
        <v>10</v>
      </c>
    </row>
    <row r="63" spans="1:10" s="79" customFormat="1" x14ac:dyDescent="0.2">
      <c r="B63" s="83" t="s">
        <v>17</v>
      </c>
      <c r="F63" s="84">
        <f>SUM(F57,F61)</f>
        <v>7487167.1899999995</v>
      </c>
      <c r="G63" s="84">
        <f>SUM(G57,G61)</f>
        <v>2333585.58</v>
      </c>
      <c r="H63" s="84">
        <f>SUM(H57,H61)</f>
        <v>2716344.25</v>
      </c>
      <c r="I63" s="84">
        <f>SUM(F63:H63)</f>
        <v>12537097.02</v>
      </c>
      <c r="J63" s="84">
        <f>SUM(G63:H63)</f>
        <v>5049929.83</v>
      </c>
    </row>
    <row r="64" spans="1:10" x14ac:dyDescent="0.2">
      <c r="F64" s="82"/>
      <c r="G64" s="82"/>
      <c r="H64" s="82"/>
      <c r="I64" s="82"/>
      <c r="J64" s="82" t="s">
        <v>10</v>
      </c>
    </row>
    <row r="65" spans="1:10" x14ac:dyDescent="0.2">
      <c r="A65" s="76" t="s">
        <v>27</v>
      </c>
      <c r="B65" s="76" t="s">
        <v>28</v>
      </c>
      <c r="C65" s="81">
        <v>0.49</v>
      </c>
      <c r="D65" s="81">
        <v>7.0000000000000007E-2</v>
      </c>
      <c r="E65" s="81">
        <v>0.44</v>
      </c>
      <c r="F65" s="82">
        <f>ROUND(I65*C65,0)</f>
        <v>355250</v>
      </c>
      <c r="G65" s="82">
        <f>ROUND(I65*D65,0)</f>
        <v>50750</v>
      </c>
      <c r="H65" s="82">
        <f>ROUND(I65*E65,0)</f>
        <v>319000</v>
      </c>
      <c r="I65" s="82">
        <f>IF(I67&gt;725000,725000,I67)</f>
        <v>725000</v>
      </c>
      <c r="J65" s="82">
        <f>SUM(G65:H65)</f>
        <v>369750</v>
      </c>
    </row>
    <row r="66" spans="1:10" x14ac:dyDescent="0.2">
      <c r="C66" s="81">
        <v>0.61</v>
      </c>
      <c r="D66" s="81">
        <v>0.2</v>
      </c>
      <c r="E66" s="81">
        <v>0.19</v>
      </c>
      <c r="F66" s="82">
        <f>ROUND(I66*C66,2)</f>
        <v>7875437.0700000003</v>
      </c>
      <c r="G66" s="82">
        <f>ROUND(I66*D66,2)</f>
        <v>2582110.52</v>
      </c>
      <c r="H66" s="82">
        <f>ROUND(I66*E66,2)</f>
        <v>2453004.9900000002</v>
      </c>
      <c r="I66" s="82">
        <f>IF(I67-725000&gt;0,I67-725000,0)</f>
        <v>12910552.58</v>
      </c>
      <c r="J66" s="82">
        <f>SUM(G66:H66)</f>
        <v>5035115.51</v>
      </c>
    </row>
    <row r="67" spans="1:10" s="79" customFormat="1" x14ac:dyDescent="0.2">
      <c r="B67" s="83" t="s">
        <v>9</v>
      </c>
      <c r="F67" s="84">
        <f>SUM(F65:F66)</f>
        <v>8230687.0700000003</v>
      </c>
      <c r="G67" s="84">
        <f>SUM(G65:G66)</f>
        <v>2632860.52</v>
      </c>
      <c r="H67" s="84">
        <f>SUM(H65:H66)</f>
        <v>2772004.99</v>
      </c>
      <c r="I67" s="84">
        <v>13635552.58</v>
      </c>
      <c r="J67" s="84">
        <f>SUM(G67:H67)</f>
        <v>5404865.5099999998</v>
      </c>
    </row>
    <row r="68" spans="1:10" x14ac:dyDescent="0.2">
      <c r="F68" s="82"/>
      <c r="I68" s="82"/>
      <c r="J68" s="82"/>
    </row>
    <row r="69" spans="1:10" x14ac:dyDescent="0.2">
      <c r="A69" s="15" t="s">
        <v>49</v>
      </c>
    </row>
    <row r="71" spans="1:10" x14ac:dyDescent="0.2">
      <c r="C71" s="77" t="s">
        <v>0</v>
      </c>
      <c r="D71" s="77" t="s">
        <v>1</v>
      </c>
      <c r="E71" s="77" t="s">
        <v>2</v>
      </c>
      <c r="F71" s="77" t="s">
        <v>3</v>
      </c>
      <c r="G71" s="77" t="s">
        <v>4</v>
      </c>
    </row>
    <row r="72" spans="1:10" x14ac:dyDescent="0.2">
      <c r="C72" s="77" t="s">
        <v>6</v>
      </c>
      <c r="D72" s="77" t="s">
        <v>6</v>
      </c>
      <c r="E72" s="77" t="s">
        <v>6</v>
      </c>
      <c r="F72" s="77" t="s">
        <v>6</v>
      </c>
      <c r="G72" s="77" t="s">
        <v>6</v>
      </c>
    </row>
    <row r="73" spans="1:10" x14ac:dyDescent="0.2">
      <c r="B73" s="76" t="s">
        <v>29</v>
      </c>
      <c r="C73" s="88">
        <v>0</v>
      </c>
      <c r="D73" s="88">
        <v>0</v>
      </c>
      <c r="E73" s="88">
        <v>0</v>
      </c>
      <c r="F73" s="88">
        <v>0</v>
      </c>
      <c r="G73" s="88">
        <v>0</v>
      </c>
    </row>
    <row r="74" spans="1:10" x14ac:dyDescent="0.2">
      <c r="B74" s="76" t="s">
        <v>30</v>
      </c>
      <c r="C74" s="88">
        <v>3783398</v>
      </c>
      <c r="D74" s="88">
        <v>1174733</v>
      </c>
      <c r="E74" s="88">
        <v>1386784</v>
      </c>
      <c r="F74" s="88">
        <v>6344915</v>
      </c>
      <c r="G74" s="88">
        <v>2561517</v>
      </c>
    </row>
    <row r="75" spans="1:10" x14ac:dyDescent="0.2">
      <c r="B75" s="76" t="s">
        <v>31</v>
      </c>
      <c r="C75" s="88">
        <v>3249359</v>
      </c>
      <c r="D75" s="88">
        <v>999638</v>
      </c>
      <c r="E75" s="88">
        <v>1220444</v>
      </c>
      <c r="F75" s="88">
        <v>5469441</v>
      </c>
      <c r="G75" s="88">
        <v>2220082</v>
      </c>
    </row>
    <row r="76" spans="1:10" x14ac:dyDescent="0.2">
      <c r="B76" s="76" t="s">
        <v>32</v>
      </c>
      <c r="C76" s="88">
        <v>3396208</v>
      </c>
      <c r="D76" s="88">
        <v>1047785</v>
      </c>
      <c r="E76" s="88">
        <v>1266183</v>
      </c>
      <c r="F76" s="88">
        <v>5710176</v>
      </c>
      <c r="G76" s="88">
        <v>2313968</v>
      </c>
    </row>
    <row r="77" spans="1:10" x14ac:dyDescent="0.2">
      <c r="B77" s="76" t="s">
        <v>33</v>
      </c>
      <c r="C77" s="88">
        <v>2988844</v>
      </c>
      <c r="D77" s="88">
        <v>898082</v>
      </c>
      <c r="E77" s="88">
        <v>1190468</v>
      </c>
      <c r="F77" s="88">
        <v>5077394</v>
      </c>
      <c r="G77" s="88">
        <v>2088550</v>
      </c>
    </row>
    <row r="78" spans="1:10" x14ac:dyDescent="0.2">
      <c r="B78" s="76" t="s">
        <v>34</v>
      </c>
      <c r="C78" s="88">
        <v>2316434</v>
      </c>
      <c r="D78" s="88">
        <v>693761</v>
      </c>
      <c r="E78" s="88">
        <v>929861</v>
      </c>
      <c r="F78" s="88">
        <v>3940056</v>
      </c>
      <c r="G78" s="88">
        <v>1623622</v>
      </c>
    </row>
    <row r="79" spans="1:10" x14ac:dyDescent="0.2">
      <c r="B79" s="76" t="s">
        <v>35</v>
      </c>
      <c r="C79" s="88">
        <v>8314950</v>
      </c>
      <c r="D79" s="88">
        <v>2529037</v>
      </c>
      <c r="E79" s="88">
        <v>3214948</v>
      </c>
      <c r="F79" s="88">
        <v>14058935</v>
      </c>
      <c r="G79" s="88">
        <v>5743985</v>
      </c>
    </row>
    <row r="80" spans="1:10" x14ac:dyDescent="0.2">
      <c r="B80" s="76" t="s">
        <v>36</v>
      </c>
      <c r="C80" s="88">
        <v>7487167</v>
      </c>
      <c r="D80" s="88">
        <v>2333586</v>
      </c>
      <c r="E80" s="88">
        <v>2716344</v>
      </c>
      <c r="F80" s="88">
        <v>12537097</v>
      </c>
      <c r="G80" s="88">
        <v>5049930</v>
      </c>
    </row>
    <row r="81" spans="2:7" x14ac:dyDescent="0.2">
      <c r="B81" s="76" t="s">
        <v>37</v>
      </c>
      <c r="C81" s="88">
        <v>8230687</v>
      </c>
      <c r="D81" s="88">
        <v>2632860</v>
      </c>
      <c r="E81" s="88">
        <v>2772005</v>
      </c>
      <c r="F81" s="88">
        <v>13635552</v>
      </c>
      <c r="G81" s="88">
        <v>5404865</v>
      </c>
    </row>
    <row r="82" spans="2:7" x14ac:dyDescent="0.2">
      <c r="C82" s="88"/>
      <c r="D82" s="88"/>
      <c r="E82" s="88"/>
      <c r="F82" s="88">
        <v>66773566</v>
      </c>
      <c r="G82" s="88"/>
    </row>
    <row r="83" spans="2:7" x14ac:dyDescent="0.2">
      <c r="B83" s="76" t="s">
        <v>3</v>
      </c>
      <c r="C83" s="88">
        <v>39767047</v>
      </c>
      <c r="D83" s="88">
        <v>12309482</v>
      </c>
      <c r="E83" s="88">
        <v>14697037</v>
      </c>
      <c r="F83" s="88">
        <v>66773566</v>
      </c>
      <c r="G83" s="88">
        <v>27006519</v>
      </c>
    </row>
    <row r="84" spans="2:7" x14ac:dyDescent="0.2">
      <c r="C84" s="88"/>
      <c r="D84" s="88"/>
      <c r="E84" s="88"/>
      <c r="F84" s="88"/>
      <c r="G84" s="88"/>
    </row>
    <row r="85" spans="2:7" x14ac:dyDescent="0.2">
      <c r="C85" s="88"/>
      <c r="D85" s="88">
        <v>27006519</v>
      </c>
      <c r="E85" s="88"/>
      <c r="F85" s="88"/>
      <c r="G85" s="88"/>
    </row>
  </sheetData>
  <phoneticPr fontId="2" type="noConversion"/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>&amp;LSPIELBANKABGABE&amp;CAufgliederung des Jahreserfolges 2009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zoomScaleNormal="100" workbookViewId="0"/>
  </sheetViews>
  <sheetFormatPr baseColWidth="10" defaultRowHeight="12.75" x14ac:dyDescent="0.2"/>
  <cols>
    <col min="1" max="1" width="3.7109375" style="90" customWidth="1"/>
    <col min="2" max="4" width="13.7109375" style="90" customWidth="1"/>
    <col min="5" max="5" width="13.85546875" style="90" customWidth="1"/>
    <col min="6" max="6" width="15.28515625" style="90" customWidth="1"/>
    <col min="7" max="10" width="13.7109375" style="90" customWidth="1"/>
    <col min="11" max="16384" width="11.42578125" style="90"/>
  </cols>
  <sheetData>
    <row r="1" spans="1:10" x14ac:dyDescent="0.2">
      <c r="A1" s="15" t="s">
        <v>50</v>
      </c>
    </row>
    <row r="3" spans="1:10" x14ac:dyDescent="0.2">
      <c r="C3" s="91" t="s">
        <v>0</v>
      </c>
      <c r="D3" s="91" t="s">
        <v>1</v>
      </c>
      <c r="E3" s="91" t="s">
        <v>2</v>
      </c>
      <c r="F3" s="91" t="s">
        <v>0</v>
      </c>
      <c r="G3" s="91" t="s">
        <v>1</v>
      </c>
      <c r="H3" s="91" t="s">
        <v>2</v>
      </c>
      <c r="I3" s="92" t="s">
        <v>3</v>
      </c>
      <c r="J3" s="91" t="s">
        <v>4</v>
      </c>
    </row>
    <row r="4" spans="1:10" x14ac:dyDescent="0.2">
      <c r="C4" s="91" t="s">
        <v>5</v>
      </c>
      <c r="D4" s="91" t="s">
        <v>5</v>
      </c>
      <c r="E4" s="91" t="s">
        <v>5</v>
      </c>
      <c r="F4" s="91" t="s">
        <v>6</v>
      </c>
      <c r="G4" s="91" t="s">
        <v>6</v>
      </c>
      <c r="H4" s="91" t="s">
        <v>6</v>
      </c>
      <c r="I4" s="91" t="s">
        <v>6</v>
      </c>
      <c r="J4" s="91" t="s">
        <v>6</v>
      </c>
    </row>
    <row r="5" spans="1:10" s="93" customFormat="1" x14ac:dyDescent="0.2">
      <c r="C5" s="94"/>
      <c r="D5" s="94"/>
      <c r="E5" s="94"/>
      <c r="F5" s="94"/>
      <c r="G5" s="94"/>
      <c r="H5" s="94"/>
      <c r="I5" s="94"/>
    </row>
    <row r="7" spans="1:10" x14ac:dyDescent="0.2">
      <c r="A7" s="90" t="s">
        <v>7</v>
      </c>
      <c r="B7" s="90" t="s">
        <v>8</v>
      </c>
      <c r="C7" s="95">
        <v>0.49</v>
      </c>
      <c r="D7" s="95">
        <v>7.0000000000000007E-2</v>
      </c>
      <c r="E7" s="95">
        <v>0.44</v>
      </c>
      <c r="F7" s="96">
        <f>ROUND(I7*C7,0)</f>
        <v>355250</v>
      </c>
      <c r="G7" s="96">
        <f>ROUND(I7*D7,0)</f>
        <v>50750</v>
      </c>
      <c r="H7" s="96">
        <f>ROUND(I7*E7,0)</f>
        <v>319000</v>
      </c>
      <c r="I7" s="96">
        <f>IF(I9&gt;725000,725000,I9)</f>
        <v>725000</v>
      </c>
      <c r="J7" s="96">
        <f>SUM(G7:H7)</f>
        <v>369750</v>
      </c>
    </row>
    <row r="8" spans="1:10" x14ac:dyDescent="0.2">
      <c r="C8" s="95">
        <v>0.61</v>
      </c>
      <c r="D8" s="95">
        <v>0.2</v>
      </c>
      <c r="E8" s="95">
        <v>0.19</v>
      </c>
      <c r="F8" s="96">
        <f>ROUND(I8*C8,2)</f>
        <v>2608263.0299999998</v>
      </c>
      <c r="G8" s="96">
        <f>ROUND(I8*D8,2)</f>
        <v>855168.21</v>
      </c>
      <c r="H8" s="96">
        <f>ROUND(I8*E8,2)</f>
        <v>812409.8</v>
      </c>
      <c r="I8" s="96">
        <f>IF(I9-725000&gt;0,I9-725000,0)</f>
        <v>4275841.04</v>
      </c>
      <c r="J8" s="96">
        <f t="shared" ref="J8:J31" si="0">SUM(G8:H8)</f>
        <v>1667578.01</v>
      </c>
    </row>
    <row r="9" spans="1:10" s="93" customFormat="1" x14ac:dyDescent="0.2">
      <c r="B9" s="97" t="s">
        <v>9</v>
      </c>
      <c r="F9" s="98">
        <f>SUM(F7:F8)</f>
        <v>2963513.03</v>
      </c>
      <c r="G9" s="98">
        <f>SUM(G7:G8)</f>
        <v>905918.21</v>
      </c>
      <c r="H9" s="98">
        <f>SUM(H7:H8)</f>
        <v>1131409.8</v>
      </c>
      <c r="I9" s="98">
        <v>5000841.04</v>
      </c>
      <c r="J9" s="98">
        <f t="shared" si="0"/>
        <v>2037328.01</v>
      </c>
    </row>
    <row r="10" spans="1:10" x14ac:dyDescent="0.2">
      <c r="F10" s="96"/>
      <c r="G10" s="96"/>
      <c r="H10" s="96"/>
      <c r="I10" s="96"/>
      <c r="J10" s="96" t="s">
        <v>10</v>
      </c>
    </row>
    <row r="11" spans="1:10" x14ac:dyDescent="0.2">
      <c r="A11" s="90" t="s">
        <v>11</v>
      </c>
      <c r="B11" s="90" t="s">
        <v>12</v>
      </c>
      <c r="C11" s="95">
        <v>0.49</v>
      </c>
      <c r="D11" s="95">
        <v>7.0000000000000007E-2</v>
      </c>
      <c r="E11" s="95">
        <v>0.44</v>
      </c>
      <c r="F11" s="96">
        <f>ROUND(I11*C11,0)</f>
        <v>355250</v>
      </c>
      <c r="G11" s="96">
        <f>ROUND(I11*D11,0)</f>
        <v>50750</v>
      </c>
      <c r="H11" s="96">
        <f>ROUND(I11*E11,0)</f>
        <v>319000</v>
      </c>
      <c r="I11" s="96">
        <f>IF(I13&gt;725000,725000,I13)</f>
        <v>725000</v>
      </c>
      <c r="J11" s="96">
        <f t="shared" si="0"/>
        <v>369750</v>
      </c>
    </row>
    <row r="12" spans="1:10" x14ac:dyDescent="0.2">
      <c r="C12" s="95">
        <v>0.61</v>
      </c>
      <c r="D12" s="95">
        <v>0.2</v>
      </c>
      <c r="E12" s="95">
        <v>0.19</v>
      </c>
      <c r="F12" s="96">
        <f>ROUND(I12*C12,2)</f>
        <v>1891324.59</v>
      </c>
      <c r="G12" s="96">
        <f>ROUND(I12*D12,2)</f>
        <v>620106.42000000004</v>
      </c>
      <c r="H12" s="96">
        <f>ROUND(I12*E12,2)</f>
        <v>589101.1</v>
      </c>
      <c r="I12" s="96">
        <f>IF(I13-725000&gt;0,I13-725000,0)</f>
        <v>3100532.11</v>
      </c>
      <c r="J12" s="96">
        <f t="shared" si="0"/>
        <v>1209207.52</v>
      </c>
    </row>
    <row r="13" spans="1:10" s="93" customFormat="1" x14ac:dyDescent="0.2">
      <c r="B13" s="97" t="s">
        <v>9</v>
      </c>
      <c r="F13" s="98">
        <f>SUM(F11:F12)</f>
        <v>2246574.59</v>
      </c>
      <c r="G13" s="98">
        <f>SUM(G11:G12)</f>
        <v>670856.42000000004</v>
      </c>
      <c r="H13" s="98">
        <f>SUM(H11:H12)</f>
        <v>908101.1</v>
      </c>
      <c r="I13" s="98">
        <v>3825532.11</v>
      </c>
      <c r="J13" s="98">
        <f t="shared" si="0"/>
        <v>1578957.52</v>
      </c>
    </row>
    <row r="14" spans="1:10" x14ac:dyDescent="0.2">
      <c r="F14" s="96"/>
      <c r="G14" s="96"/>
      <c r="H14" s="96"/>
      <c r="I14" s="96"/>
      <c r="J14" s="96" t="s">
        <v>10</v>
      </c>
    </row>
    <row r="15" spans="1:10" x14ac:dyDescent="0.2">
      <c r="A15" s="90" t="s">
        <v>13</v>
      </c>
      <c r="B15" s="90" t="s">
        <v>14</v>
      </c>
      <c r="C15" s="95">
        <v>0.49</v>
      </c>
      <c r="D15" s="95">
        <v>7.0000000000000007E-2</v>
      </c>
      <c r="E15" s="95">
        <v>0.44</v>
      </c>
      <c r="F15" s="96">
        <f>ROUND(I15*C15,0)</f>
        <v>355250</v>
      </c>
      <c r="G15" s="96">
        <f>ROUND(I15*D15,0)</f>
        <v>50750</v>
      </c>
      <c r="H15" s="96">
        <f>ROUND(I15*E15,0)</f>
        <v>319000</v>
      </c>
      <c r="I15" s="96">
        <f>IF(I17&gt;725000,725000,I17)</f>
        <v>725000</v>
      </c>
      <c r="J15" s="96">
        <f t="shared" si="0"/>
        <v>369750</v>
      </c>
    </row>
    <row r="16" spans="1:10" x14ac:dyDescent="0.2">
      <c r="C16" s="95">
        <v>0.61</v>
      </c>
      <c r="D16" s="95">
        <v>0.2</v>
      </c>
      <c r="E16" s="95">
        <v>0.19</v>
      </c>
      <c r="F16" s="96">
        <f>ROUND(I16*C16,2)</f>
        <v>2000496.69</v>
      </c>
      <c r="G16" s="96">
        <f>ROUND(I16*D16,2)</f>
        <v>655900.55000000005</v>
      </c>
      <c r="H16" s="96">
        <f>ROUND(I16*E16,2)</f>
        <v>623105.53</v>
      </c>
      <c r="I16" s="96">
        <f>IF(I17-725000&gt;0,I17-725000,0)</f>
        <v>3279502.77</v>
      </c>
      <c r="J16" s="96">
        <f t="shared" si="0"/>
        <v>1279006.08</v>
      </c>
    </row>
    <row r="17" spans="1:10" s="93" customFormat="1" ht="12.75" customHeight="1" x14ac:dyDescent="0.2">
      <c r="B17" s="97" t="s">
        <v>9</v>
      </c>
      <c r="F17" s="98">
        <f>SUM(F15:F16)</f>
        <v>2355746.69</v>
      </c>
      <c r="G17" s="98">
        <f>SUM(G15:G16)</f>
        <v>706650.55</v>
      </c>
      <c r="H17" s="98">
        <f>SUM(H15:H16)</f>
        <v>942105.53</v>
      </c>
      <c r="I17" s="98">
        <v>4004502.77</v>
      </c>
      <c r="J17" s="98">
        <f t="shared" si="0"/>
        <v>1648756.08</v>
      </c>
    </row>
    <row r="18" spans="1:10" x14ac:dyDescent="0.2">
      <c r="F18" s="96"/>
      <c r="G18" s="96"/>
      <c r="H18" s="96"/>
      <c r="I18" s="96"/>
      <c r="J18" s="96" t="s">
        <v>10</v>
      </c>
    </row>
    <row r="19" spans="1:10" x14ac:dyDescent="0.2">
      <c r="A19" s="90" t="s">
        <v>15</v>
      </c>
      <c r="B19" s="90" t="s">
        <v>16</v>
      </c>
      <c r="C19" s="95">
        <v>0.49</v>
      </c>
      <c r="D19" s="95">
        <v>7.0000000000000007E-2</v>
      </c>
      <c r="E19" s="95">
        <v>0.44</v>
      </c>
      <c r="F19" s="96">
        <f>ROUND(I19*C19,2)</f>
        <v>24716.12</v>
      </c>
      <c r="G19" s="96">
        <f>ROUND(I19*D19,2)</f>
        <v>3530.87</v>
      </c>
      <c r="H19" s="96">
        <f>ROUND(I19*E19,2)</f>
        <v>22194.07</v>
      </c>
      <c r="I19" s="96">
        <f>IF(I21&gt;725000,725000,I21)</f>
        <v>50441.06</v>
      </c>
      <c r="J19" s="96">
        <f t="shared" si="0"/>
        <v>25724.94</v>
      </c>
    </row>
    <row r="20" spans="1:10" x14ac:dyDescent="0.2">
      <c r="C20" s="95">
        <v>0.61</v>
      </c>
      <c r="D20" s="95">
        <v>0.2</v>
      </c>
      <c r="E20" s="95">
        <v>0.19</v>
      </c>
      <c r="F20" s="96">
        <f>ROUND(I20*C20,0)</f>
        <v>0</v>
      </c>
      <c r="G20" s="96">
        <f>ROUND(I20*D20,0)</f>
        <v>0</v>
      </c>
      <c r="H20" s="96">
        <f>ROUND(I20*E20,0)</f>
        <v>0</v>
      </c>
      <c r="I20" s="96">
        <f>IF(I21-725000&gt;0,I21-725000,0)</f>
        <v>0</v>
      </c>
      <c r="J20" s="96">
        <f t="shared" si="0"/>
        <v>0</v>
      </c>
    </row>
    <row r="21" spans="1:10" s="99" customFormat="1" x14ac:dyDescent="0.2">
      <c r="B21" s="100" t="s">
        <v>9</v>
      </c>
      <c r="F21" s="101">
        <f>SUM(F19:F20)</f>
        <v>24716.12</v>
      </c>
      <c r="G21" s="101">
        <f>SUM(G19:G20)</f>
        <v>3530.87</v>
      </c>
      <c r="H21" s="101">
        <f>SUM(H19:H20)</f>
        <v>22194.07</v>
      </c>
      <c r="I21" s="101">
        <v>50441.06</v>
      </c>
      <c r="J21" s="96">
        <f t="shared" si="0"/>
        <v>25724.94</v>
      </c>
    </row>
    <row r="22" spans="1:10" x14ac:dyDescent="0.2">
      <c r="F22" s="96"/>
      <c r="G22" s="96"/>
      <c r="H22" s="96"/>
      <c r="I22" s="96"/>
      <c r="J22" s="96" t="s">
        <v>10</v>
      </c>
    </row>
    <row r="23" spans="1:10" x14ac:dyDescent="0.2">
      <c r="A23" s="90" t="s">
        <v>10</v>
      </c>
      <c r="B23" s="90" t="s">
        <v>47</v>
      </c>
      <c r="C23" s="95">
        <v>0.49</v>
      </c>
      <c r="D23" s="95">
        <v>7.0000000000000007E-2</v>
      </c>
      <c r="E23" s="95">
        <v>0.44</v>
      </c>
      <c r="F23" s="96">
        <f>ROUND(I23*C23,0)</f>
        <v>355250</v>
      </c>
      <c r="G23" s="96">
        <f>ROUND(I23*D23,0)</f>
        <v>50750</v>
      </c>
      <c r="H23" s="96">
        <f>ROUND(I23*E23,0)</f>
        <v>319000</v>
      </c>
      <c r="I23" s="96">
        <f>IF(I25&gt;725000,725000,I25)</f>
        <v>725000</v>
      </c>
      <c r="J23" s="96">
        <f t="shared" si="0"/>
        <v>369750</v>
      </c>
    </row>
    <row r="24" spans="1:10" x14ac:dyDescent="0.2">
      <c r="C24" s="95">
        <v>0.61</v>
      </c>
      <c r="D24" s="95">
        <v>0.2</v>
      </c>
      <c r="E24" s="95">
        <v>0.19</v>
      </c>
      <c r="F24" s="96">
        <f>ROUND(I24*C24,2)</f>
        <v>1717357.22</v>
      </c>
      <c r="G24" s="96">
        <f>ROUND(I24*D24,2)</f>
        <v>563067.93999999994</v>
      </c>
      <c r="H24" s="96">
        <f>ROUND(I24*E24,2)</f>
        <v>534914.54</v>
      </c>
      <c r="I24" s="96">
        <f>IF(I25-725000&gt;0,I25-725000,0)</f>
        <v>2815339.7</v>
      </c>
      <c r="J24" s="96">
        <f t="shared" si="0"/>
        <v>1097982.48</v>
      </c>
    </row>
    <row r="25" spans="1:10" s="99" customFormat="1" x14ac:dyDescent="0.2">
      <c r="B25" s="100" t="s">
        <v>9</v>
      </c>
      <c r="F25" s="101">
        <f>SUM(F23:F24)</f>
        <v>2072607.22</v>
      </c>
      <c r="G25" s="101">
        <f>SUM(G23:G24)</f>
        <v>613817.93999999994</v>
      </c>
      <c r="H25" s="101">
        <f>SUM(H23:H24)</f>
        <v>853914.54</v>
      </c>
      <c r="I25" s="101">
        <v>3540339.7</v>
      </c>
      <c r="J25" s="96">
        <f t="shared" si="0"/>
        <v>1467732.48</v>
      </c>
    </row>
    <row r="26" spans="1:10" x14ac:dyDescent="0.2">
      <c r="F26" s="96"/>
      <c r="G26" s="96"/>
      <c r="H26" s="96"/>
      <c r="I26" s="96"/>
      <c r="J26" s="96" t="s">
        <v>10</v>
      </c>
    </row>
    <row r="27" spans="1:10" s="93" customFormat="1" x14ac:dyDescent="0.2">
      <c r="B27" s="97" t="s">
        <v>17</v>
      </c>
      <c r="F27" s="98">
        <f>SUM(F21,F25)</f>
        <v>2097323.34</v>
      </c>
      <c r="G27" s="98">
        <f>SUM(G21,G25)</f>
        <v>617348.80999999994</v>
      </c>
      <c r="H27" s="98">
        <f>SUM(H21,H25)</f>
        <v>876108.61</v>
      </c>
      <c r="I27" s="98">
        <f>SUM(F27:H27)</f>
        <v>3590780.76</v>
      </c>
      <c r="J27" s="98">
        <f t="shared" si="0"/>
        <v>1493457.42</v>
      </c>
    </row>
    <row r="28" spans="1:10" x14ac:dyDescent="0.2">
      <c r="F28" s="96"/>
      <c r="G28" s="96"/>
      <c r="H28" s="96"/>
      <c r="I28" s="96"/>
      <c r="J28" s="96" t="s">
        <v>10</v>
      </c>
    </row>
    <row r="29" spans="1:10" x14ac:dyDescent="0.2">
      <c r="A29" s="90" t="s">
        <v>18</v>
      </c>
      <c r="B29" s="90" t="s">
        <v>19</v>
      </c>
      <c r="C29" s="95">
        <v>0.49</v>
      </c>
      <c r="D29" s="95">
        <v>7.0000000000000007E-2</v>
      </c>
      <c r="E29" s="95">
        <v>0.44</v>
      </c>
      <c r="F29" s="96">
        <f>ROUND(I29*C29,0)</f>
        <v>355250</v>
      </c>
      <c r="G29" s="96">
        <f>ROUND(I29*D29,0)</f>
        <v>50750</v>
      </c>
      <c r="H29" s="96">
        <f>ROUND(I29*E29,0)</f>
        <v>319000</v>
      </c>
      <c r="I29" s="96">
        <f>IF(I31&gt;725000,725000,I31)</f>
        <v>725000</v>
      </c>
      <c r="J29" s="96">
        <f t="shared" si="0"/>
        <v>369750</v>
      </c>
    </row>
    <row r="30" spans="1:10" x14ac:dyDescent="0.2">
      <c r="C30" s="95">
        <v>0.61</v>
      </c>
      <c r="D30" s="95">
        <v>0.2</v>
      </c>
      <c r="E30" s="95">
        <v>0.19</v>
      </c>
      <c r="F30" s="96">
        <f>ROUND(I30*C30,2)</f>
        <v>1570265.73</v>
      </c>
      <c r="G30" s="96">
        <f>ROUND(I30*D30,2)</f>
        <v>514841.22</v>
      </c>
      <c r="H30" s="96">
        <f>ROUND(I30*E30,2)</f>
        <v>489099.16</v>
      </c>
      <c r="I30" s="96">
        <f>IF(I31-725000&gt;0,I31-725000,0)</f>
        <v>2574206.12</v>
      </c>
      <c r="J30" s="96">
        <f t="shared" si="0"/>
        <v>1003940.3799999999</v>
      </c>
    </row>
    <row r="31" spans="1:10" s="93" customFormat="1" x14ac:dyDescent="0.2">
      <c r="B31" s="97" t="s">
        <v>9</v>
      </c>
      <c r="F31" s="98">
        <f>SUM(F29:F30)</f>
        <v>1925515.73</v>
      </c>
      <c r="G31" s="98">
        <f>SUM(G29:G30)</f>
        <v>565591.22</v>
      </c>
      <c r="H31" s="98">
        <f>SUM(H29:H30)</f>
        <v>808099.15999999992</v>
      </c>
      <c r="I31" s="98">
        <v>3299206.12</v>
      </c>
      <c r="J31" s="98">
        <f t="shared" si="0"/>
        <v>1373690.38</v>
      </c>
    </row>
    <row r="32" spans="1:10" x14ac:dyDescent="0.2">
      <c r="J32" s="102" t="s">
        <v>10</v>
      </c>
    </row>
    <row r="33" spans="1:10" x14ac:dyDescent="0.2">
      <c r="J33" s="102" t="s">
        <v>10</v>
      </c>
    </row>
    <row r="34" spans="1:10" x14ac:dyDescent="0.2">
      <c r="J34" s="102" t="s">
        <v>10</v>
      </c>
    </row>
    <row r="35" spans="1:10" x14ac:dyDescent="0.2">
      <c r="A35" s="15" t="s">
        <v>50</v>
      </c>
      <c r="J35" s="102" t="s">
        <v>10</v>
      </c>
    </row>
    <row r="36" spans="1:10" x14ac:dyDescent="0.2">
      <c r="J36" s="102" t="s">
        <v>10</v>
      </c>
    </row>
    <row r="37" spans="1:10" x14ac:dyDescent="0.2">
      <c r="C37" s="91" t="s">
        <v>0</v>
      </c>
      <c r="D37" s="91" t="s">
        <v>1</v>
      </c>
      <c r="E37" s="91" t="s">
        <v>2</v>
      </c>
      <c r="F37" s="91" t="s">
        <v>0</v>
      </c>
      <c r="G37" s="91" t="s">
        <v>1</v>
      </c>
      <c r="H37" s="91" t="s">
        <v>2</v>
      </c>
      <c r="I37" s="91" t="s">
        <v>3</v>
      </c>
      <c r="J37" s="91" t="s">
        <v>4</v>
      </c>
    </row>
    <row r="38" spans="1:10" x14ac:dyDescent="0.2">
      <c r="C38" s="91" t="s">
        <v>5</v>
      </c>
      <c r="D38" s="91" t="s">
        <v>5</v>
      </c>
      <c r="E38" s="91" t="s">
        <v>5</v>
      </c>
      <c r="F38" s="91" t="s">
        <v>6</v>
      </c>
      <c r="G38" s="91" t="s">
        <v>6</v>
      </c>
      <c r="H38" s="91" t="s">
        <v>6</v>
      </c>
      <c r="I38" s="91" t="s">
        <v>6</v>
      </c>
      <c r="J38" s="91" t="s">
        <v>6</v>
      </c>
    </row>
    <row r="39" spans="1:10" s="93" customFormat="1" ht="12.75" customHeight="1" x14ac:dyDescent="0.2">
      <c r="C39" s="94"/>
      <c r="D39" s="94"/>
      <c r="E39" s="94"/>
      <c r="F39" s="94"/>
      <c r="G39" s="94"/>
      <c r="H39" s="94"/>
      <c r="I39" s="94"/>
      <c r="J39" s="103" t="s">
        <v>10</v>
      </c>
    </row>
    <row r="40" spans="1:10" x14ac:dyDescent="0.2">
      <c r="J40" s="102" t="s">
        <v>10</v>
      </c>
    </row>
    <row r="41" spans="1:10" x14ac:dyDescent="0.2">
      <c r="A41" s="90" t="s">
        <v>20</v>
      </c>
      <c r="B41" s="90" t="s">
        <v>21</v>
      </c>
      <c r="C41" s="95">
        <v>0.49</v>
      </c>
      <c r="D41" s="95">
        <v>7.0000000000000007E-2</v>
      </c>
      <c r="E41" s="95">
        <v>0.44</v>
      </c>
      <c r="F41" s="96">
        <f>ROUND(I41*C41,0)</f>
        <v>355250</v>
      </c>
      <c r="G41" s="96">
        <f>ROUND(I41*D41,0)</f>
        <v>50750</v>
      </c>
      <c r="H41" s="96">
        <f>ROUND(I41*E41,0)</f>
        <v>319000</v>
      </c>
      <c r="I41" s="96">
        <f>IF(I43&gt;725000,725000,I43)</f>
        <v>725000</v>
      </c>
      <c r="J41" s="96">
        <f t="shared" ref="J41:J67" si="1">SUM(G41:H41)</f>
        <v>369750</v>
      </c>
    </row>
    <row r="42" spans="1:10" x14ac:dyDescent="0.2">
      <c r="C42" s="95">
        <v>0.61</v>
      </c>
      <c r="D42" s="95">
        <v>0.2</v>
      </c>
      <c r="E42" s="95">
        <v>0.19</v>
      </c>
      <c r="F42" s="96">
        <f>ROUND(I42*C42,2)</f>
        <v>3585478.95</v>
      </c>
      <c r="G42" s="96">
        <f>ROUND(I42*D42,2)</f>
        <v>1175566.8700000001</v>
      </c>
      <c r="H42" s="96">
        <f>ROUND(I42*E42,2)</f>
        <v>1116788.53</v>
      </c>
      <c r="I42" s="96">
        <f>IF(I43-725000&gt;0,I43-725000,0)</f>
        <v>5877834.3499999996</v>
      </c>
      <c r="J42" s="96">
        <f t="shared" si="1"/>
        <v>2292355.4000000004</v>
      </c>
    </row>
    <row r="43" spans="1:10" s="99" customFormat="1" x14ac:dyDescent="0.2">
      <c r="B43" s="100" t="s">
        <v>9</v>
      </c>
      <c r="F43" s="101">
        <f>SUM(F41:F42)</f>
        <v>3940728.95</v>
      </c>
      <c r="G43" s="101">
        <f>SUM(G41:G42)</f>
        <v>1226316.8700000001</v>
      </c>
      <c r="H43" s="101">
        <f>SUM(H41:H42)</f>
        <v>1435788.53</v>
      </c>
      <c r="I43" s="101">
        <v>6602834.3499999996</v>
      </c>
      <c r="J43" s="96">
        <f t="shared" si="1"/>
        <v>2662105.4000000004</v>
      </c>
    </row>
    <row r="44" spans="1:10" x14ac:dyDescent="0.2">
      <c r="F44" s="96"/>
      <c r="G44" s="96"/>
      <c r="H44" s="96"/>
      <c r="I44" s="96"/>
      <c r="J44" s="96" t="s">
        <v>10</v>
      </c>
    </row>
    <row r="45" spans="1:10" x14ac:dyDescent="0.2">
      <c r="A45" s="90" t="s">
        <v>10</v>
      </c>
      <c r="B45" s="90" t="s">
        <v>22</v>
      </c>
      <c r="C45" s="95">
        <v>0.49</v>
      </c>
      <c r="D45" s="95">
        <v>7.0000000000000007E-2</v>
      </c>
      <c r="E45" s="95">
        <v>0.44</v>
      </c>
      <c r="F45" s="96">
        <f>ROUND(I45*C45,0)</f>
        <v>355250</v>
      </c>
      <c r="G45" s="96">
        <f>ROUND(I45*D45,0)</f>
        <v>50750</v>
      </c>
      <c r="H45" s="96">
        <f>ROUND(I45*E45,0)</f>
        <v>319000</v>
      </c>
      <c r="I45" s="96">
        <f>IF(I47&gt;725000,725000,I47)</f>
        <v>725000</v>
      </c>
      <c r="J45" s="96">
        <f t="shared" si="1"/>
        <v>369750</v>
      </c>
    </row>
    <row r="46" spans="1:10" x14ac:dyDescent="0.2">
      <c r="C46" s="95">
        <v>0.61</v>
      </c>
      <c r="D46" s="95">
        <v>0.2</v>
      </c>
      <c r="E46" s="95">
        <v>0.19</v>
      </c>
      <c r="F46" s="96">
        <f>ROUND(I46*C46,2)</f>
        <v>540250.99</v>
      </c>
      <c r="G46" s="96">
        <f>ROUND(I46*D46,2)</f>
        <v>177131.47</v>
      </c>
      <c r="H46" s="96">
        <f>ROUND(I46*E46,2)</f>
        <v>168274.9</v>
      </c>
      <c r="I46" s="96">
        <f>IF(I47-725000&gt;0,I47-725000,0)</f>
        <v>885657.3600000001</v>
      </c>
      <c r="J46" s="96">
        <f t="shared" si="1"/>
        <v>345406.37</v>
      </c>
    </row>
    <row r="47" spans="1:10" s="99" customFormat="1" x14ac:dyDescent="0.2">
      <c r="B47" s="100" t="s">
        <v>9</v>
      </c>
      <c r="F47" s="101">
        <f>SUM(F45:F46)</f>
        <v>895500.99</v>
      </c>
      <c r="G47" s="101">
        <f>SUM(G45:G46)</f>
        <v>227881.47</v>
      </c>
      <c r="H47" s="101">
        <f>SUM(H45:H46)</f>
        <v>487274.9</v>
      </c>
      <c r="I47" s="101">
        <v>1610657.36</v>
      </c>
      <c r="J47" s="96">
        <f t="shared" si="1"/>
        <v>715156.37</v>
      </c>
    </row>
    <row r="48" spans="1:10" s="99" customFormat="1" x14ac:dyDescent="0.2">
      <c r="B48" s="100"/>
      <c r="F48" s="101"/>
      <c r="G48" s="101"/>
      <c r="H48" s="101"/>
      <c r="I48" s="101"/>
      <c r="J48" s="96" t="s">
        <v>10</v>
      </c>
    </row>
    <row r="49" spans="1:10" x14ac:dyDescent="0.2">
      <c r="A49" s="90" t="s">
        <v>10</v>
      </c>
      <c r="B49" s="90" t="s">
        <v>23</v>
      </c>
      <c r="C49" s="95">
        <v>0.49</v>
      </c>
      <c r="D49" s="95">
        <v>7.0000000000000007E-2</v>
      </c>
      <c r="E49" s="95">
        <v>0.44</v>
      </c>
      <c r="F49" s="96">
        <f>ROUND(I49*C49,0)</f>
        <v>355250</v>
      </c>
      <c r="G49" s="96">
        <f>ROUND(I49*D49,0)</f>
        <v>50750</v>
      </c>
      <c r="H49" s="96">
        <f>ROUND(I49*E49,0)</f>
        <v>319000</v>
      </c>
      <c r="I49" s="96">
        <f>IF(I51&gt;725000,725000,I51)</f>
        <v>725000</v>
      </c>
      <c r="J49" s="96">
        <f t="shared" si="1"/>
        <v>369750</v>
      </c>
    </row>
    <row r="50" spans="1:10" x14ac:dyDescent="0.2">
      <c r="C50" s="95">
        <v>0.61</v>
      </c>
      <c r="D50" s="95">
        <v>0.2</v>
      </c>
      <c r="E50" s="95">
        <v>0.19</v>
      </c>
      <c r="F50" s="96">
        <f>ROUND(I50*C50,2)</f>
        <v>1997035.89</v>
      </c>
      <c r="G50" s="96">
        <f>ROUND(I50*D50,2)</f>
        <v>654765.86</v>
      </c>
      <c r="H50" s="96">
        <f>ROUND(I50*E50,2)</f>
        <v>622027.56999999995</v>
      </c>
      <c r="I50" s="96">
        <f>IF(I51-725000&gt;0,I51-725000,0)</f>
        <v>3273829.32</v>
      </c>
      <c r="J50" s="96">
        <f t="shared" si="1"/>
        <v>1276793.43</v>
      </c>
    </row>
    <row r="51" spans="1:10" s="99" customFormat="1" x14ac:dyDescent="0.2">
      <c r="B51" s="100" t="s">
        <v>9</v>
      </c>
      <c r="F51" s="101">
        <f>SUM(F49:F50)</f>
        <v>2352285.8899999997</v>
      </c>
      <c r="G51" s="101">
        <f>SUM(G49:G50)</f>
        <v>705515.86</v>
      </c>
      <c r="H51" s="101">
        <f>SUM(H49:H50)</f>
        <v>941027.57</v>
      </c>
      <c r="I51" s="101">
        <v>3998829.32</v>
      </c>
      <c r="J51" s="96">
        <f t="shared" si="1"/>
        <v>1646543.43</v>
      </c>
    </row>
    <row r="52" spans="1:10" x14ac:dyDescent="0.2">
      <c r="F52" s="96"/>
      <c r="G52" s="96"/>
      <c r="H52" s="96"/>
      <c r="I52" s="96"/>
      <c r="J52" s="96" t="s">
        <v>10</v>
      </c>
    </row>
    <row r="53" spans="1:10" s="93" customFormat="1" x14ac:dyDescent="0.2">
      <c r="B53" s="97" t="s">
        <v>17</v>
      </c>
      <c r="F53" s="98">
        <f>SUM(F43,F47,F51)</f>
        <v>7188515.8300000001</v>
      </c>
      <c r="G53" s="98">
        <f>SUM(G43,G47,G51)</f>
        <v>2159714.2000000002</v>
      </c>
      <c r="H53" s="98">
        <f>SUM(H43,H47,H51)</f>
        <v>2864091</v>
      </c>
      <c r="I53" s="98">
        <f>SUM(F53:H53)</f>
        <v>12212321.030000001</v>
      </c>
      <c r="J53" s="98">
        <f t="shared" si="1"/>
        <v>5023805.2</v>
      </c>
    </row>
    <row r="54" spans="1:10" x14ac:dyDescent="0.2">
      <c r="F54" s="96"/>
      <c r="G54" s="96"/>
      <c r="H54" s="96"/>
      <c r="I54" s="96"/>
      <c r="J54" s="96" t="s">
        <v>10</v>
      </c>
    </row>
    <row r="55" spans="1:10" x14ac:dyDescent="0.2">
      <c r="A55" s="90" t="s">
        <v>24</v>
      </c>
      <c r="B55" s="90" t="s">
        <v>25</v>
      </c>
      <c r="C55" s="95">
        <v>0.49</v>
      </c>
      <c r="D55" s="95">
        <v>7.0000000000000007E-2</v>
      </c>
      <c r="E55" s="95">
        <v>0.44</v>
      </c>
      <c r="F55" s="96">
        <f>ROUND(I55*C55,0)</f>
        <v>355250</v>
      </c>
      <c r="G55" s="96">
        <f>ROUND(I55*D55,0)</f>
        <v>50750</v>
      </c>
      <c r="H55" s="96">
        <f>ROUND(I55*E55,0)</f>
        <v>319000</v>
      </c>
      <c r="I55" s="96">
        <f>IF(I57&gt;725000,725000,I57)</f>
        <v>725000</v>
      </c>
      <c r="J55" s="96">
        <f t="shared" si="1"/>
        <v>369750</v>
      </c>
    </row>
    <row r="56" spans="1:10" x14ac:dyDescent="0.2">
      <c r="C56" s="95">
        <v>0.61</v>
      </c>
      <c r="D56" s="95">
        <v>0.2</v>
      </c>
      <c r="E56" s="95">
        <v>0.19</v>
      </c>
      <c r="F56" s="96">
        <f>ROUND(I56*C56,2)</f>
        <v>6373641.6399999997</v>
      </c>
      <c r="G56" s="96">
        <f>ROUND(I56*D56,2)</f>
        <v>2089718.57</v>
      </c>
      <c r="H56" s="96">
        <f>ROUND(I56*E56,2)</f>
        <v>1985232.64</v>
      </c>
      <c r="I56" s="96">
        <f>IF(I57-725000&gt;0,I57-725000,0)</f>
        <v>10448592.859999999</v>
      </c>
      <c r="J56" s="96">
        <f t="shared" si="1"/>
        <v>4074951.21</v>
      </c>
    </row>
    <row r="57" spans="1:10" s="99" customFormat="1" x14ac:dyDescent="0.2">
      <c r="B57" s="100" t="s">
        <v>9</v>
      </c>
      <c r="F57" s="101">
        <f>SUM(F55:F56)</f>
        <v>6728891.6399999997</v>
      </c>
      <c r="G57" s="101">
        <f>SUM(G55:G56)</f>
        <v>2140468.5700000003</v>
      </c>
      <c r="H57" s="101">
        <f>SUM(H55:H56)</f>
        <v>2304232.6399999997</v>
      </c>
      <c r="I57" s="101">
        <v>11173592.859999999</v>
      </c>
      <c r="J57" s="96">
        <f t="shared" si="1"/>
        <v>4444701.21</v>
      </c>
    </row>
    <row r="58" spans="1:10" x14ac:dyDescent="0.2">
      <c r="F58" s="96"/>
      <c r="G58" s="96"/>
      <c r="H58" s="96"/>
      <c r="I58" s="96"/>
      <c r="J58" s="96" t="s">
        <v>10</v>
      </c>
    </row>
    <row r="59" spans="1:10" x14ac:dyDescent="0.2">
      <c r="A59" s="90" t="s">
        <v>10</v>
      </c>
      <c r="B59" s="90" t="s">
        <v>26</v>
      </c>
      <c r="C59" s="95">
        <v>0.49</v>
      </c>
      <c r="D59" s="95">
        <v>7.0000000000000007E-2</v>
      </c>
      <c r="E59" s="95">
        <v>0.44</v>
      </c>
      <c r="F59" s="96">
        <f>ROUND(I59*C59,2)</f>
        <v>176571.26</v>
      </c>
      <c r="G59" s="96">
        <f>ROUND(I59*D59,2)</f>
        <v>25224.47</v>
      </c>
      <c r="H59" s="96">
        <f>ROUND(I59*E59,2)</f>
        <v>158553.78</v>
      </c>
      <c r="I59" s="96">
        <f>IF(I61&gt;725000,725000,I61)</f>
        <v>360349.51</v>
      </c>
      <c r="J59" s="96">
        <f t="shared" si="1"/>
        <v>183778.25</v>
      </c>
    </row>
    <row r="60" spans="1:10" x14ac:dyDescent="0.2">
      <c r="C60" s="95">
        <v>0.61</v>
      </c>
      <c r="D60" s="95">
        <v>0.2</v>
      </c>
      <c r="E60" s="95">
        <v>0.19</v>
      </c>
      <c r="F60" s="96">
        <f>ROUND(I60*C60,2)</f>
        <v>0</v>
      </c>
      <c r="G60" s="96">
        <f>ROUND(I60*D60,2)</f>
        <v>0</v>
      </c>
      <c r="H60" s="96">
        <f>ROUND(I60*E60,2)</f>
        <v>0</v>
      </c>
      <c r="I60" s="96">
        <f>IF(I61-725000&gt;0,I61-725000,0)</f>
        <v>0</v>
      </c>
      <c r="J60" s="96">
        <f t="shared" si="1"/>
        <v>0</v>
      </c>
    </row>
    <row r="61" spans="1:10" s="99" customFormat="1" x14ac:dyDescent="0.2">
      <c r="B61" s="100" t="s">
        <v>9</v>
      </c>
      <c r="F61" s="101">
        <f>SUM(F59:F60)</f>
        <v>176571.26</v>
      </c>
      <c r="G61" s="101">
        <f>SUM(G59:G60)</f>
        <v>25224.47</v>
      </c>
      <c r="H61" s="101">
        <f>SUM(H59:H60)</f>
        <v>158553.78</v>
      </c>
      <c r="I61" s="101">
        <v>360349.51</v>
      </c>
      <c r="J61" s="96">
        <f t="shared" si="1"/>
        <v>183778.25</v>
      </c>
    </row>
    <row r="62" spans="1:10" x14ac:dyDescent="0.2">
      <c r="F62" s="96"/>
      <c r="G62" s="96"/>
      <c r="H62" s="96"/>
      <c r="I62" s="96"/>
      <c r="J62" s="96" t="s">
        <v>10</v>
      </c>
    </row>
    <row r="63" spans="1:10" s="93" customFormat="1" x14ac:dyDescent="0.2">
      <c r="B63" s="97" t="s">
        <v>17</v>
      </c>
      <c r="F63" s="98">
        <f>SUM(F57,F61)</f>
        <v>6905462.8999999994</v>
      </c>
      <c r="G63" s="98">
        <f>SUM(G57,G61)</f>
        <v>2165693.0400000005</v>
      </c>
      <c r="H63" s="98">
        <f>SUM(H57,H61)</f>
        <v>2462786.4199999995</v>
      </c>
      <c r="I63" s="98">
        <f>SUM(F63:H63)</f>
        <v>11533942.359999999</v>
      </c>
      <c r="J63" s="98">
        <f t="shared" si="1"/>
        <v>4628479.46</v>
      </c>
    </row>
    <row r="64" spans="1:10" x14ac:dyDescent="0.2">
      <c r="F64" s="96"/>
      <c r="G64" s="96"/>
      <c r="H64" s="96"/>
      <c r="I64" s="96"/>
      <c r="J64" s="96" t="s">
        <v>10</v>
      </c>
    </row>
    <row r="65" spans="1:10" x14ac:dyDescent="0.2">
      <c r="A65" s="90" t="s">
        <v>27</v>
      </c>
      <c r="B65" s="90" t="s">
        <v>28</v>
      </c>
      <c r="C65" s="95">
        <v>0.49</v>
      </c>
      <c r="D65" s="95">
        <v>7.0000000000000007E-2</v>
      </c>
      <c r="E65" s="95">
        <v>0.44</v>
      </c>
      <c r="F65" s="96">
        <f>ROUND(I65*C65,0)</f>
        <v>355250</v>
      </c>
      <c r="G65" s="96">
        <f>ROUND(I65*D65,0)</f>
        <v>50750</v>
      </c>
      <c r="H65" s="96">
        <f>ROUND(I65*E65,0)</f>
        <v>319000</v>
      </c>
      <c r="I65" s="96">
        <f>IF(I67&gt;725000,725000,I67)</f>
        <v>725000</v>
      </c>
      <c r="J65" s="96">
        <f t="shared" si="1"/>
        <v>369750</v>
      </c>
    </row>
    <row r="66" spans="1:10" x14ac:dyDescent="0.2">
      <c r="C66" s="95">
        <v>0.61</v>
      </c>
      <c r="D66" s="95">
        <v>0.2</v>
      </c>
      <c r="E66" s="95">
        <v>0.19</v>
      </c>
      <c r="F66" s="96">
        <f>ROUND(I66*C66,2)</f>
        <v>6520942.4699999997</v>
      </c>
      <c r="G66" s="96">
        <f>ROUND(I66*D66,2)</f>
        <v>2138013.9300000002</v>
      </c>
      <c r="H66" s="96">
        <f>ROUND(I66*E66,2)</f>
        <v>2031113.23</v>
      </c>
      <c r="I66" s="96">
        <f>IF(I67-725000&gt;0,I67-725000,0)</f>
        <v>10690069.630000001</v>
      </c>
      <c r="J66" s="96">
        <f t="shared" si="1"/>
        <v>4169127.16</v>
      </c>
    </row>
    <row r="67" spans="1:10" s="93" customFormat="1" x14ac:dyDescent="0.2">
      <c r="B67" s="97" t="s">
        <v>9</v>
      </c>
      <c r="F67" s="98">
        <f>SUM(F65:F66)</f>
        <v>6876192.4699999997</v>
      </c>
      <c r="G67" s="98">
        <f>SUM(G65:G66)</f>
        <v>2188763.9300000002</v>
      </c>
      <c r="H67" s="98">
        <f>SUM(H65:H66)</f>
        <v>2350113.23</v>
      </c>
      <c r="I67" s="98">
        <v>11415069.630000001</v>
      </c>
      <c r="J67" s="98">
        <f t="shared" si="1"/>
        <v>4538877.16</v>
      </c>
    </row>
    <row r="68" spans="1:10" x14ac:dyDescent="0.2">
      <c r="F68" s="96"/>
      <c r="I68" s="96"/>
      <c r="J68" s="96"/>
    </row>
    <row r="69" spans="1:10" x14ac:dyDescent="0.2">
      <c r="A69" s="15" t="s">
        <v>50</v>
      </c>
    </row>
    <row r="71" spans="1:10" s="104" customFormat="1" x14ac:dyDescent="0.2">
      <c r="B71" s="90"/>
      <c r="C71" s="91" t="s">
        <v>0</v>
      </c>
      <c r="D71" s="91" t="s">
        <v>1</v>
      </c>
      <c r="E71" s="91" t="s">
        <v>2</v>
      </c>
      <c r="F71" s="91" t="s">
        <v>3</v>
      </c>
      <c r="G71" s="91" t="s">
        <v>4</v>
      </c>
    </row>
    <row r="72" spans="1:10" s="104" customFormat="1" x14ac:dyDescent="0.2">
      <c r="B72" s="90"/>
      <c r="C72" s="91" t="s">
        <v>6</v>
      </c>
      <c r="D72" s="91" t="s">
        <v>6</v>
      </c>
      <c r="E72" s="91" t="s">
        <v>6</v>
      </c>
      <c r="F72" s="91" t="s">
        <v>6</v>
      </c>
      <c r="G72" s="91" t="s">
        <v>6</v>
      </c>
    </row>
    <row r="73" spans="1:10" s="104" customFormat="1" x14ac:dyDescent="0.2">
      <c r="B73" s="90" t="s">
        <v>29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</row>
    <row r="74" spans="1:10" s="104" customFormat="1" x14ac:dyDescent="0.2">
      <c r="B74" s="90" t="s">
        <v>30</v>
      </c>
      <c r="C74" s="102">
        <v>2963513</v>
      </c>
      <c r="D74" s="102">
        <v>905918</v>
      </c>
      <c r="E74" s="102">
        <v>1131410</v>
      </c>
      <c r="F74" s="102">
        <v>5000841</v>
      </c>
      <c r="G74" s="102">
        <v>2037328</v>
      </c>
    </row>
    <row r="75" spans="1:10" s="104" customFormat="1" x14ac:dyDescent="0.2">
      <c r="B75" s="90" t="s">
        <v>31</v>
      </c>
      <c r="C75" s="102">
        <v>2246575</v>
      </c>
      <c r="D75" s="102">
        <v>670856</v>
      </c>
      <c r="E75" s="102">
        <v>908101</v>
      </c>
      <c r="F75" s="102">
        <v>3825532</v>
      </c>
      <c r="G75" s="102">
        <v>1578957</v>
      </c>
    </row>
    <row r="76" spans="1:10" s="104" customFormat="1" x14ac:dyDescent="0.2">
      <c r="B76" s="90" t="s">
        <v>32</v>
      </c>
      <c r="C76" s="102">
        <v>2355747</v>
      </c>
      <c r="D76" s="102">
        <v>706651</v>
      </c>
      <c r="E76" s="102">
        <v>942106</v>
      </c>
      <c r="F76" s="102">
        <v>4004504</v>
      </c>
      <c r="G76" s="102">
        <v>1648757</v>
      </c>
    </row>
    <row r="77" spans="1:10" s="104" customFormat="1" x14ac:dyDescent="0.2">
      <c r="B77" s="90" t="s">
        <v>33</v>
      </c>
      <c r="C77" s="102">
        <v>2097323</v>
      </c>
      <c r="D77" s="102">
        <v>617349</v>
      </c>
      <c r="E77" s="102">
        <v>876109</v>
      </c>
      <c r="F77" s="102">
        <v>3590781</v>
      </c>
      <c r="G77" s="102">
        <v>1493458</v>
      </c>
    </row>
    <row r="78" spans="1:10" s="104" customFormat="1" x14ac:dyDescent="0.2">
      <c r="B78" s="90" t="s">
        <v>34</v>
      </c>
      <c r="C78" s="102">
        <v>1925516</v>
      </c>
      <c r="D78" s="102">
        <v>565591</v>
      </c>
      <c r="E78" s="102">
        <v>808099</v>
      </c>
      <c r="F78" s="102">
        <v>3299206</v>
      </c>
      <c r="G78" s="102">
        <v>1373690</v>
      </c>
    </row>
    <row r="79" spans="1:10" s="104" customFormat="1" x14ac:dyDescent="0.2">
      <c r="B79" s="90" t="s">
        <v>35</v>
      </c>
      <c r="C79" s="102">
        <v>7188516</v>
      </c>
      <c r="D79" s="102">
        <v>2159714</v>
      </c>
      <c r="E79" s="102">
        <v>2864091</v>
      </c>
      <c r="F79" s="102">
        <v>12212321</v>
      </c>
      <c r="G79" s="102">
        <v>5023805</v>
      </c>
    </row>
    <row r="80" spans="1:10" s="104" customFormat="1" x14ac:dyDescent="0.2">
      <c r="B80" s="90" t="s">
        <v>36</v>
      </c>
      <c r="C80" s="102">
        <v>6905463</v>
      </c>
      <c r="D80" s="102">
        <v>2165693</v>
      </c>
      <c r="E80" s="102">
        <v>2462786</v>
      </c>
      <c r="F80" s="102">
        <v>11533942</v>
      </c>
      <c r="G80" s="102">
        <v>4628479</v>
      </c>
    </row>
    <row r="81" spans="2:7" s="104" customFormat="1" x14ac:dyDescent="0.2">
      <c r="B81" s="90" t="s">
        <v>37</v>
      </c>
      <c r="C81" s="102">
        <v>6876192</v>
      </c>
      <c r="D81" s="102">
        <v>2188764</v>
      </c>
      <c r="E81" s="102">
        <v>2350113</v>
      </c>
      <c r="F81" s="102">
        <v>11415069</v>
      </c>
      <c r="G81" s="102">
        <v>4538877</v>
      </c>
    </row>
    <row r="82" spans="2:7" s="104" customFormat="1" x14ac:dyDescent="0.2">
      <c r="B82" s="90"/>
      <c r="C82" s="102"/>
      <c r="D82" s="102"/>
      <c r="E82" s="102"/>
      <c r="F82" s="102">
        <v>54882196</v>
      </c>
      <c r="G82" s="102"/>
    </row>
    <row r="83" spans="2:7" s="104" customFormat="1" x14ac:dyDescent="0.2">
      <c r="B83" s="90" t="s">
        <v>3</v>
      </c>
      <c r="C83" s="102">
        <v>32558845</v>
      </c>
      <c r="D83" s="102">
        <v>9980536</v>
      </c>
      <c r="E83" s="102">
        <v>12342815</v>
      </c>
      <c r="F83" s="102">
        <v>54882196</v>
      </c>
      <c r="G83" s="102">
        <v>22323351</v>
      </c>
    </row>
    <row r="84" spans="2:7" s="104" customFormat="1" x14ac:dyDescent="0.2">
      <c r="B84" s="90"/>
      <c r="C84" s="102"/>
      <c r="D84" s="102"/>
      <c r="E84" s="102"/>
      <c r="F84" s="102"/>
      <c r="G84" s="102"/>
    </row>
    <row r="85" spans="2:7" s="104" customFormat="1" x14ac:dyDescent="0.2">
      <c r="B85" s="90"/>
      <c r="C85" s="102"/>
      <c r="D85" s="102">
        <v>22323351</v>
      </c>
      <c r="E85" s="102"/>
      <c r="F85" s="102"/>
      <c r="G85" s="102"/>
    </row>
  </sheetData>
  <printOptions horizontalCentered="1" gridLines="1" gridLinesSet="0"/>
  <pageMargins left="0.27559055118110237" right="0.19685039370078741" top="0.98425196850393704" bottom="0.98425196850393704" header="0.51181102362204722" footer="0.51181102362204722"/>
  <pageSetup paperSize="9" scale="105" orientation="landscape" horizontalDpi="4294967292" verticalDpi="4294967292" r:id="rId1"/>
  <headerFooter alignWithMargins="0">
    <oddHeader>&amp;LSPIELBANKABGABE&amp;CAufgliederung des Jahreserfolges 2010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2</vt:i4>
      </vt:variant>
    </vt:vector>
  </HeadingPairs>
  <TitlesOfParts>
    <vt:vector size="22" baseType="lpstr"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'2005'!Druckbereich</vt:lpstr>
      <vt:lpstr>'2006'!Druckbereich</vt:lpstr>
    </vt:vector>
  </TitlesOfParts>
  <Company>BMF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STURMLECHNER</dc:creator>
  <cp:lastModifiedBy>Sturmlechner Christian</cp:lastModifiedBy>
  <cp:lastPrinted>2022-03-18T15:51:42Z</cp:lastPrinted>
  <dcterms:created xsi:type="dcterms:W3CDTF">2005-08-11T14:36:10Z</dcterms:created>
  <dcterms:modified xsi:type="dcterms:W3CDTF">2022-03-18T15:51:47Z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L Node.NodeId">
    <vt:i4>40236351</vt:i4>
  </property>
</Properties>
</file>